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งบแสดงฐานะ" sheetId="1" r:id="rId1"/>
    <sheet name=" n.2งบ ทส" sheetId="2" r:id="rId2"/>
    <sheet name="n.3งส,4กสท." sheetId="3" r:id="rId3"/>
    <sheet name="5,รดค้าง6,7ลูกหนี้ภาษ๊" sheetId="4" r:id="rId4"/>
    <sheet name="8ค้างจ่ายกันเงิน60" sheetId="5" r:id="rId5"/>
    <sheet name="n.9เงินรับฝาก" sheetId="6" r:id="rId6"/>
    <sheet name="10เจ้าหนี้เงินกู้" sheetId="10" r:id="rId7"/>
    <sheet name="n.11สะสม" sheetId="7" r:id="rId8"/>
    <sheet name="11เจ่ายสำรองเงินสสม" sheetId="8" r:id="rId9"/>
    <sheet name="จ่ายจากรับ" sheetId="9" r:id="rId10"/>
    <sheet name="เงินสะสม ทุนสำรอง เงินกู้" sheetId="11" r:id="rId11"/>
  </sheets>
  <externalReferences>
    <externalReference r:id="rId12"/>
    <externalReference r:id="rId13"/>
  </externalReferences>
  <calcPr calcId="124519"/>
</workbook>
</file>

<file path=xl/calcChain.xml><?xml version="1.0" encoding="utf-8"?>
<calcChain xmlns="http://schemas.openxmlformats.org/spreadsheetml/2006/main">
  <c r="I9" i="2"/>
  <c r="J27"/>
  <c r="F27"/>
  <c r="G16"/>
  <c r="G17"/>
  <c r="G18"/>
  <c r="B33" i="9"/>
  <c r="F33" i="11"/>
  <c r="E33"/>
  <c r="B33"/>
  <c r="C19"/>
  <c r="C14"/>
  <c r="F21"/>
  <c r="E21"/>
  <c r="D33"/>
  <c r="C33"/>
  <c r="G32"/>
  <c r="G31"/>
  <c r="B31"/>
  <c r="G30"/>
  <c r="G29"/>
  <c r="G28"/>
  <c r="G27"/>
  <c r="G26"/>
  <c r="G25"/>
  <c r="G24"/>
  <c r="G23"/>
  <c r="G33" s="1"/>
  <c r="T21"/>
  <c r="S21"/>
  <c r="R21"/>
  <c r="Q21"/>
  <c r="P21"/>
  <c r="O21"/>
  <c r="N21"/>
  <c r="M21"/>
  <c r="L21"/>
  <c r="K21"/>
  <c r="J21"/>
  <c r="I21"/>
  <c r="H21"/>
  <c r="D21"/>
  <c r="B21"/>
  <c r="G20"/>
  <c r="C20" s="1"/>
  <c r="G19"/>
  <c r="G18"/>
  <c r="C18" s="1"/>
  <c r="G17"/>
  <c r="C17" s="1"/>
  <c r="G16"/>
  <c r="C16" s="1"/>
  <c r="G15"/>
  <c r="C15" s="1"/>
  <c r="G14"/>
  <c r="G13"/>
  <c r="C13" s="1"/>
  <c r="G12"/>
  <c r="C12" s="1"/>
  <c r="G11"/>
  <c r="C11" s="1"/>
  <c r="G10"/>
  <c r="C10" s="1"/>
  <c r="G9"/>
  <c r="F17" i="8"/>
  <c r="E17"/>
  <c r="D17"/>
  <c r="G8"/>
  <c r="G17" s="1"/>
  <c r="I23" i="7"/>
  <c r="F18" i="10"/>
  <c r="F17"/>
  <c r="C18"/>
  <c r="C17"/>
  <c r="G20" i="5"/>
  <c r="I14" i="4"/>
  <c r="J14"/>
  <c r="J11"/>
  <c r="J15" s="1"/>
  <c r="I11"/>
  <c r="I15" s="1"/>
  <c r="G26"/>
  <c r="I26"/>
  <c r="L44" i="1"/>
  <c r="J59"/>
  <c r="J54"/>
  <c r="J51"/>
  <c r="J55" s="1"/>
  <c r="J60" s="1"/>
  <c r="J17"/>
  <c r="J14"/>
  <c r="I80" i="3"/>
  <c r="E24" i="9"/>
  <c r="E25"/>
  <c r="E26"/>
  <c r="E27"/>
  <c r="E28"/>
  <c r="E29"/>
  <c r="E30"/>
  <c r="E31"/>
  <c r="E32"/>
  <c r="E23"/>
  <c r="C33"/>
  <c r="E21"/>
  <c r="C21"/>
  <c r="C10"/>
  <c r="C11"/>
  <c r="C12"/>
  <c r="C13"/>
  <c r="C14"/>
  <c r="C15"/>
  <c r="C16"/>
  <c r="C17"/>
  <c r="C18"/>
  <c r="C19"/>
  <c r="C9"/>
  <c r="R21"/>
  <c r="O21"/>
  <c r="P21"/>
  <c r="Q21"/>
  <c r="H21"/>
  <c r="E20"/>
  <c r="C20" s="1"/>
  <c r="E9"/>
  <c r="E10"/>
  <c r="G21" i="11" l="1"/>
  <c r="G34" s="1"/>
  <c r="C9"/>
  <c r="C21" s="1"/>
  <c r="J18" i="1"/>
  <c r="B21" i="9"/>
  <c r="B31"/>
  <c r="N21"/>
  <c r="M21"/>
  <c r="L21"/>
  <c r="K21"/>
  <c r="J21"/>
  <c r="I21"/>
  <c r="G21"/>
  <c r="F21"/>
  <c r="D21"/>
  <c r="E19"/>
  <c r="E18"/>
  <c r="E17"/>
  <c r="E16"/>
  <c r="E15"/>
  <c r="E14"/>
  <c r="E13"/>
  <c r="E12"/>
  <c r="E11"/>
  <c r="F25" i="8"/>
  <c r="E25"/>
  <c r="D25"/>
  <c r="G21"/>
  <c r="G25" s="1"/>
  <c r="N21" i="7"/>
  <c r="N20"/>
  <c r="N19"/>
  <c r="N18"/>
  <c r="P15"/>
  <c r="K8"/>
  <c r="L10" s="1"/>
  <c r="N13" s="1"/>
  <c r="N14" s="1"/>
  <c r="C9" i="6"/>
  <c r="C8"/>
  <c r="D10"/>
  <c r="C7"/>
  <c r="G40" i="5"/>
  <c r="E14" i="4"/>
  <c r="G11"/>
  <c r="E11"/>
  <c r="D11"/>
  <c r="I43" i="3"/>
  <c r="I13"/>
  <c r="E13"/>
  <c r="I12"/>
  <c r="E12"/>
  <c r="E11"/>
  <c r="E10"/>
  <c r="C10"/>
  <c r="I9"/>
  <c r="E9"/>
  <c r="I8"/>
  <c r="E8"/>
  <c r="E7"/>
  <c r="E6"/>
  <c r="I5"/>
  <c r="M27" i="2"/>
  <c r="H27"/>
  <c r="G25"/>
  <c r="G24"/>
  <c r="G23"/>
  <c r="G22"/>
  <c r="G21"/>
  <c r="G20"/>
  <c r="G19"/>
  <c r="G15"/>
  <c r="G11"/>
  <c r="G10"/>
  <c r="G9"/>
  <c r="M108" i="1"/>
  <c r="M109" s="1"/>
  <c r="L58"/>
  <c r="L57"/>
  <c r="L54"/>
  <c r="L50"/>
  <c r="D50"/>
  <c r="L47"/>
  <c r="D47"/>
  <c r="L16"/>
  <c r="L17" s="1"/>
  <c r="L13"/>
  <c r="L12"/>
  <c r="L11"/>
  <c r="L10"/>
  <c r="L9"/>
  <c r="L6"/>
  <c r="K27" i="2" l="1"/>
  <c r="E15" i="4"/>
  <c r="D15"/>
  <c r="I14" i="3"/>
  <c r="L59" i="1"/>
  <c r="L51"/>
  <c r="L55" s="1"/>
  <c r="P20" i="7"/>
  <c r="N22" s="1"/>
  <c r="L14" i="1"/>
  <c r="L18" s="1"/>
  <c r="G27" i="2"/>
  <c r="D33" i="9"/>
  <c r="E33"/>
  <c r="Q15" i="7"/>
  <c r="G15" i="4"/>
  <c r="N23" i="7" l="1"/>
  <c r="L60" i="1"/>
  <c r="E34" i="9"/>
</calcChain>
</file>

<file path=xl/sharedStrings.xml><?xml version="1.0" encoding="utf-8"?>
<sst xmlns="http://schemas.openxmlformats.org/spreadsheetml/2006/main" count="593" uniqueCount="322">
  <si>
    <t>เทศบาลตำบลอ่าวพะยูน</t>
  </si>
  <si>
    <t>งบแสดงฐานะการเงิน</t>
  </si>
  <si>
    <t xml:space="preserve">ทรัพย์สินตามงบทรัพย์สิน                                 </t>
  </si>
  <si>
    <t>สินทรัพย์</t>
  </si>
  <si>
    <t>สินทรัพย์หมุนเวียน</t>
  </si>
  <si>
    <t>เงินสดและเงินฝากธนาคาร</t>
  </si>
  <si>
    <t>เงินฝากกองทุน</t>
  </si>
  <si>
    <t>รายได้จากรัฐบาลค้างรับ</t>
  </si>
  <si>
    <t>ลูกหนี้ค่าภาษี</t>
  </si>
  <si>
    <t>ลูกหนี้รายได้อื่น ๆ</t>
  </si>
  <si>
    <t>รวมสินทรัพย์หมุนเวียน</t>
  </si>
  <si>
    <t>สินทรัพย์ไม่หมุนเวียน</t>
  </si>
  <si>
    <t>ทรัพย์สินเกิดจากเงินกู้</t>
  </si>
  <si>
    <t>รวมสินทรัพย์ไม่หมุนเวียน</t>
  </si>
  <si>
    <t>รวมสินทรัพย์</t>
  </si>
  <si>
    <t>หมายเหตุประกอบงบแสดงฐานะการเงินเป็นส่วนหนึ่งของงบการเงินนี้</t>
  </si>
  <si>
    <t>……………...….………........</t>
  </si>
  <si>
    <t>นายกเทศมนตรีตำบลอ่าวพะยูน</t>
  </si>
  <si>
    <t>หมายเหตุ</t>
  </si>
  <si>
    <t>หนี้สิน</t>
  </si>
  <si>
    <t>หนี้สินหมุนเวียน</t>
  </si>
  <si>
    <t>รายจ่ายรอจ่าย</t>
  </si>
  <si>
    <t>รายจ่ายผัดส่งใบสำคัญ</t>
  </si>
  <si>
    <t>รวมหนี้สินหมุนเวียน</t>
  </si>
  <si>
    <t>หนี้สินไม่หมุนเวียน</t>
  </si>
  <si>
    <t>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</si>
  <si>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</si>
  <si>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</si>
  <si>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</si>
  <si>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</si>
  <si>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</si>
  <si>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r>
      <t xml:space="preserve">รายจ่ายผัดส่งใบสำคัญ </t>
    </r>
    <r>
      <rPr>
        <sz val="16"/>
        <rFont val="TH SarabunPSK"/>
        <family val="2"/>
      </rPr>
      <t>(หมายเหตุ 7)</t>
    </r>
  </si>
  <si>
    <t>ค่าใช้จ่ายในการเดินทางไปราชการ</t>
  </si>
  <si>
    <t>หมายเหตุประกอบงบแสดงฐานะการเงิน</t>
  </si>
  <si>
    <t>หมายเหตุ 2 งบทรัพย์สิน</t>
  </si>
  <si>
    <t>ประเภททรัพย์สิน</t>
  </si>
  <si>
    <t>ราคาทรัพย์สิน</t>
  </si>
  <si>
    <t>ชื่อ</t>
  </si>
  <si>
    <t>จำนวนเงิน</t>
  </si>
  <si>
    <t>ก. อสังหาริมทรัพย์</t>
  </si>
  <si>
    <t>อาคาร</t>
  </si>
  <si>
    <t>ระบบประปาหมู่บ้าน</t>
  </si>
  <si>
    <t>ที่ดิน</t>
  </si>
  <si>
    <t>ข. สังหาริมทรัพย์</t>
  </si>
  <si>
    <t>ครุภัณฑ์ยานพาหนะและขนส่ง</t>
  </si>
  <si>
    <t>ครุภัณฑ์งานบ้านงานครัว</t>
  </si>
  <si>
    <t>ครุภัณฑ์สำนักงาน</t>
  </si>
  <si>
    <t>ครุภัณฑ์คอมพิวเตอร์</t>
  </si>
  <si>
    <t>ครุภัณฑ์การเกษตร</t>
  </si>
  <si>
    <t>ครุภัณฑ์สำรวจ</t>
  </si>
  <si>
    <t>ครุภัณฑ์ไฟฟ้านและวิทยุ</t>
  </si>
  <si>
    <t>ครุภัณฑ์โฆษณาและเผยแพร่</t>
  </si>
  <si>
    <t>ครุภัณฑ์ดับเพลิง</t>
  </si>
  <si>
    <t>ครุภัณฑ์กีฬา</t>
  </si>
  <si>
    <t>ครุภัณฑ์อื่นๆ</t>
  </si>
  <si>
    <t>รวม</t>
  </si>
  <si>
    <t>คำอธิบาย</t>
  </si>
  <si>
    <t>ทรัพย์สินที่ได้มาจากรายได้ เงินสะสม เงินทุนสำรองเงินสะสม เงินที่มีผู้อุทิศให้ และเงินอื่นใดยกเว้นเงินกู้ ให้แสดง</t>
  </si>
  <si>
    <t>ทรัพย์สินที่เป็นกรรมสิทธิ์ขององค์กรปกครองส่วนท้องถิ่นและองค์กรปกครองส่วนท้องถิ่นให้ประโยชน์โดยตรง รวมทั้งทรัพย์สิน</t>
  </si>
  <si>
    <t>ที่ให้ยืมหรือเช่า ยกเว้นทรัพย์สินที่จัดไว้เพื่อเป็นการให้บริการสาธารณะ เช่น ถนน สะพาน ลานกีฬา เป็นต้น</t>
  </si>
  <si>
    <t>ทรัพย์สินที่ได้มาจากแหล่งเงินกู้ ให้แสดงทรัพย์สินทุกประเภท</t>
  </si>
  <si>
    <t>ทรัพย์สินที่แสดงตามงบทรัพย์สินเป็นกรรมสิทธิ์ขององค์กรปกครองส่วนท้องถิ่นและองค์กรปกครองส่วนท้องถิ่น</t>
  </si>
  <si>
    <t>ใช้ประโยชน์โดยตรง รวมทั้งทรัพย์สินที่ให้ยืมหรือเช่า ยกเว้นทรัพย์สินที่จัดไว้เพื่อเป็นการให้บริการสาธารณะ</t>
  </si>
  <si>
    <t>เช่น ถนน สะพาน ลานกีฬา เป็นต้น</t>
  </si>
  <si>
    <t>หมายเหตุ 3 เงินสดและเงินฝากธนาคาร</t>
  </si>
  <si>
    <t>เงินสด</t>
  </si>
  <si>
    <t>เงินฝากธนาคาร</t>
  </si>
  <si>
    <t>ธนาคารกรุงไทย จำกัด (มหาชน)</t>
  </si>
  <si>
    <t>ประเภท</t>
  </si>
  <si>
    <t>เลขที่</t>
  </si>
  <si>
    <t>9261060897</t>
  </si>
  <si>
    <t>9260233895</t>
  </si>
  <si>
    <t>9266002917</t>
  </si>
  <si>
    <t>9266003298</t>
  </si>
  <si>
    <t>014452354799</t>
  </si>
  <si>
    <t>014452395268</t>
  </si>
  <si>
    <t>014455000365</t>
  </si>
  <si>
    <t>014455000690</t>
  </si>
  <si>
    <t>หมายเหตุ  4  เงินฝากกองทุน</t>
  </si>
  <si>
    <t>เงินฝากกองทุนส่งเสริมกิจการเทศบาล</t>
  </si>
  <si>
    <t>งบกับหมายเหตุใช้ 95%</t>
  </si>
  <si>
    <t>รับรอง ข้อสังเกต 100%</t>
  </si>
  <si>
    <t>หมายเหตุ  6  ลูกหนี้ค่าภาษี</t>
  </si>
  <si>
    <t>ประเภทลูกหนี้</t>
  </si>
  <si>
    <t>ประจำปี</t>
  </si>
  <si>
    <t>จำนวนราย</t>
  </si>
  <si>
    <t>ลูกหนี้ภาษีโรงเรือนและที่ดิน</t>
  </si>
  <si>
    <t>ลูกหนี้ภาษีบำรุงท้องที่</t>
  </si>
  <si>
    <t>รวมทั้งสิ้น</t>
  </si>
  <si>
    <t>หมายเหตุ  7  ลูกหนี้รายได้อื่น ๆ</t>
  </si>
  <si>
    <t>ลูกหนี้ค่าน้ำประปา</t>
  </si>
  <si>
    <t>ลูกหนี้ค่าขยะ</t>
  </si>
  <si>
    <t>หมายเหตุ 8 รายจ่ายค้างจ่าย</t>
  </si>
  <si>
    <t>แหล่งเงิน</t>
  </si>
  <si>
    <t>แผนงาน</t>
  </si>
  <si>
    <t>งาน</t>
  </si>
  <si>
    <t>หมวด</t>
  </si>
  <si>
    <t>โครงการ</t>
  </si>
  <si>
    <t>เงินงบประมาณ</t>
  </si>
  <si>
    <t>การศึกษา</t>
  </si>
  <si>
    <t>ค่าวัสดุ</t>
  </si>
  <si>
    <t>ค่าอาหารเสริม (นม)</t>
  </si>
  <si>
    <t>ค่าอาหารเสิม (นม) รร.และศูนย์พัฒนาเด็กเล็ก</t>
  </si>
  <si>
    <t>ค่าใช้สอย</t>
  </si>
  <si>
    <t>รายจ่ายเพื่อให้ได้มาซึ่งบริการ</t>
  </si>
  <si>
    <t>ค่าหนังสือพิมพ์เดือน ก.ย. 60</t>
  </si>
  <si>
    <t>บริหารทั่วไปเกี่ยวกับการศึกษา</t>
  </si>
  <si>
    <t>ค่าจ้างเหมาบริการประจำเดือน กันยายน 2560</t>
  </si>
  <si>
    <t>บริหารงานทั่วไป</t>
  </si>
  <si>
    <t>ค่าจ้างเหมาบริการคนงานทั่วไป 2 คน เดือนกันยายน 2560</t>
  </si>
  <si>
    <t>เคหะและชุมชน</t>
  </si>
  <si>
    <t>บริหารทั่วไปเกี่ยวกับเคหะและชุมชน</t>
  </si>
  <si>
    <t>ค่าจ้างเหมาบริการคนงานทั่วไป 12 คน เดือนกันยายน 2560</t>
  </si>
  <si>
    <t>เงินอุดหนุนทั่วไประบุวัตถุประสงค์</t>
  </si>
  <si>
    <t>เงินเดือน(ฝ่ายประจำ)</t>
  </si>
  <si>
    <t>ค่าตอบแทนพนักงานจ้าง</t>
  </si>
  <si>
    <t>เงินเดือนครูผู้ดูแลเด็ก</t>
  </si>
  <si>
    <t>งบกลาง</t>
  </si>
  <si>
    <t>เงินสมทบประกันสังคม</t>
  </si>
  <si>
    <t>เงินประกันสังคม</t>
  </si>
  <si>
    <t>หมายเหตุ  9  เงินรับฝาก</t>
  </si>
  <si>
    <t>รับจริงสูงกว่าจ่ายจริง</t>
  </si>
  <si>
    <t>บวก</t>
  </si>
  <si>
    <t>รายรับจริงสูงกว่ารายจ่ายจริงหลังหักเงินทุนสำรองเงินสะสม</t>
  </si>
  <si>
    <t>รับคืนเงินระหว่างปี</t>
  </si>
  <si>
    <t>จ่ายชำระหนี้เงินกู้</t>
  </si>
  <si>
    <t>หัก</t>
  </si>
  <si>
    <t>จ่ายขาดเงินสะสม</t>
  </si>
  <si>
    <t xml:space="preserve"> </t>
  </si>
  <si>
    <t>1. เงินฝาก ก.ส.ท</t>
  </si>
  <si>
    <t>2. ลูกหนี้ค่าภาษี</t>
  </si>
  <si>
    <t>3. ลูกหนี้รายได้อื่นๆ</t>
  </si>
  <si>
    <t>3. ทรัพย์สินเกิดจากเงินกู้ที่ชำระหนี้แล้ว(ผลต่างระหว่างทรัพย์สินเกิดจากเงินกู้และเจ้าหนี้เงินกู้)</t>
  </si>
  <si>
    <t>4. เงินสะสมที่สามารถนำไปใช้ได้</t>
  </si>
  <si>
    <t>สรุปผลการตรวจสอบ</t>
  </si>
  <si>
    <t>รายการรายจ่ายค้างจ่ายเหลือจ่ายจำนวน 14,122.43 บาท เจ้าหน้าที่นำไปรวมไว้กับรายการรับคืนเงินเรียกคืน ที่ถูกต้อง</t>
  </si>
  <si>
    <t>ควรแยกประเภทรายการ แต่ไม่มีผลกระทบต่อเงินสะสม ณ 30 ก.ย. 60</t>
  </si>
  <si>
    <t>เทศบาลตำบลโคกชะงาย</t>
  </si>
  <si>
    <t>งบเงินสะสม</t>
  </si>
  <si>
    <t>ณ  วันที่  30  กันยายน  2556</t>
  </si>
  <si>
    <t>เงินสะสม  1  ตุลาคม  2555</t>
  </si>
  <si>
    <t>หัก 25% ของรายรับจริงสูงกว่ารายจ่ายจริง (เงินทุนสำรองเงินสะสม)</t>
  </si>
  <si>
    <t>รายจ่ายเหลือจ่ายค้างจ่าย</t>
  </si>
  <si>
    <t>รายจ่ายรอจ่ายเหลือจ่าย</t>
  </si>
  <si>
    <t>ค่าใช้จ่ายปีก่อนส่งคืน</t>
  </si>
  <si>
    <t>ชำระหนี้เงินกู้</t>
  </si>
  <si>
    <t>ลูกหนี-ภาษีบำรุงท้องที่สำรวจเพิ่ม</t>
  </si>
  <si>
    <t>เช็คผู้รับไม่นำไปขึ้นเงิน</t>
  </si>
  <si>
    <t>ปรับปรุงลูกหนี้-ค่าน้ำประปา</t>
  </si>
  <si>
    <t>เงินรายได้ปีก่อนส่งคืนจังหวัด</t>
  </si>
  <si>
    <t>เงินสะสม  30  กันยายน   2556</t>
  </si>
  <si>
    <t>เงินสะสม  30  กันยายน  2556 ประกอบด้วย</t>
  </si>
  <si>
    <t>2.  ผลต่างจากการชำระหนี้เงินกู้</t>
  </si>
  <si>
    <t>3. ลูกหนี้-ภาษีบำรุงท้องที่</t>
  </si>
  <si>
    <t>ทส.เงินกู้</t>
  </si>
  <si>
    <t>4. ลูกหนี้-ภาษีโรงเรือน</t>
  </si>
  <si>
    <t>เงินต้นค้างชำระ</t>
  </si>
  <si>
    <t>5. ลูกหนี้-ภาษีป้าย</t>
  </si>
  <si>
    <t>6. ลูกหนี้-ค่าน้ำประปา</t>
  </si>
  <si>
    <t>7. ลูกหนี้-ค่าขยะมูลฝอย</t>
  </si>
  <si>
    <t>8. เงินขาดบัญชี</t>
  </si>
  <si>
    <t xml:space="preserve"> 9. เงินสะสมที่สามารถนำไปใช้จ่ายได้</t>
  </si>
  <si>
    <t xml:space="preserve">ในปีงบประมาณ  2556 ได้รับอนุมัติให้จ่ายเงินสะสม จำนวน 2,213,506.06 บาท </t>
  </si>
  <si>
    <t>รายละเอียดปรากฏตามหมายเหตุ 7.1</t>
  </si>
  <si>
    <t>หมายเหตุประกอบงบแสดงฐานะทางการเงิน</t>
  </si>
  <si>
    <t>จำนวนเงินที่ได้รับอนุมัติ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</si>
  <si>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</si>
  <si>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</si>
  <si>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</si>
  <si>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</si>
  <si>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เงินเดือน (ฝ่ายประจำ)</t>
  </si>
  <si>
    <t>เงินเพืมต่างๆ ของพนักงาน</t>
  </si>
  <si>
    <t>เงินเพิ่มพิเศษสำหรับการสู้รบ (พ.ส.ร) ให้นางอรอุมา ไกรเทพ</t>
  </si>
  <si>
    <t>ตำแหน่งนักวิชาการศึกษา</t>
  </si>
  <si>
    <t>ตกเบิกตั้งแต่วันที่ 26 ก.พ. 57 ถึง 30 พ.ย. 58</t>
  </si>
  <si>
    <t>งบแสดงผลการดำเนินงานจ่ายจากเงินรายรับ</t>
  </si>
  <si>
    <t>รวมรายจ่ายจากเงิน</t>
  </si>
  <si>
    <t>บริหารงาน</t>
  </si>
  <si>
    <t>การรักษา</t>
  </si>
  <si>
    <t>สังคม</t>
  </si>
  <si>
    <t>เคหะและ</t>
  </si>
  <si>
    <t>สร้างความ</t>
  </si>
  <si>
    <t>การศาสนา</t>
  </si>
  <si>
    <t>อุตสาหกรรม</t>
  </si>
  <si>
    <t>รายการ</t>
  </si>
  <si>
    <t>ประมาณการ</t>
  </si>
  <si>
    <t>อุดหนุนระบุวัตถุประสงค์</t>
  </si>
  <si>
    <t>ทั่วไป</t>
  </si>
  <si>
    <t>ความ</t>
  </si>
  <si>
    <t>สาธารณสุข</t>
  </si>
  <si>
    <t>สงเคราะห์</t>
  </si>
  <si>
    <t>ชุมชน</t>
  </si>
  <si>
    <t>เข้มแข็ง</t>
  </si>
  <si>
    <t>และ</t>
  </si>
  <si>
    <t>และการโยธา</t>
  </si>
  <si>
    <t>การเกษตร</t>
  </si>
  <si>
    <t>การพาณิชย์</t>
  </si>
  <si>
    <t>/เฉพาะกิจ</t>
  </si>
  <si>
    <t>สงบภายใน</t>
  </si>
  <si>
    <t>นันทนาการ</t>
  </si>
  <si>
    <t>รายจ่าย</t>
  </si>
  <si>
    <t xml:space="preserve">ค่าจ้างชั่วคราว     </t>
  </si>
  <si>
    <t xml:space="preserve">ค่าตอบแทน  </t>
  </si>
  <si>
    <t xml:space="preserve">ค่าใช้สอย </t>
  </si>
  <si>
    <t xml:space="preserve">ค่าวัสดุ  </t>
  </si>
  <si>
    <t xml:space="preserve">ค่าสาธารณูปโภค  </t>
  </si>
  <si>
    <t xml:space="preserve">เงินอุดหนุน </t>
  </si>
  <si>
    <t xml:space="preserve">รายจ่ายอื่น                 </t>
  </si>
  <si>
    <t xml:space="preserve">งบกลาง  </t>
  </si>
  <si>
    <t xml:space="preserve">ค่าครุภัณฑ์                                </t>
  </si>
  <si>
    <t xml:space="preserve">ค่าที่ดินและสิ่งก่อสร้าง   </t>
  </si>
  <si>
    <t>รายรับ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</si>
  <si>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</si>
  <si>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</si>
  <si>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</si>
  <si>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</si>
  <si>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</si>
  <si>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</si>
  <si>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รัฐบาลจัดสรรให้</t>
  </si>
  <si>
    <t>เงินอุดหนุนทั่วไป</t>
  </si>
  <si>
    <t>เงินอุดหนุนทั่วไป ระบุวัตถุประสงค์</t>
  </si>
  <si>
    <t>เงินอุดหนุนเฉพาะกิจ</t>
  </si>
  <si>
    <t>รวมรายรับ</t>
  </si>
  <si>
    <t>รายรับสูงกว่าหรือ(ต่ำกว่า)รายจ่าย</t>
  </si>
  <si>
    <t>......................................................</t>
  </si>
  <si>
    <t>........................................................</t>
  </si>
  <si>
    <t>...............................................................</t>
  </si>
  <si>
    <t>นายกเทศมนตรีตำบลโคกม่วง</t>
  </si>
  <si>
    <t>ปลัดเทศบาลตำบลโคกม่วง</t>
  </si>
  <si>
    <t>ผู้อำนวยการกองคลัง</t>
  </si>
  <si>
    <t>ตั้งแต่วันที่ 1 ตุลาคม 2560  ถึง 30 กันยายน 2561</t>
  </si>
  <si>
    <t>รวมจ่ายจาก</t>
  </si>
  <si>
    <t xml:space="preserve">เงินเดือน (ฝ่ายการเมือง)  </t>
  </si>
  <si>
    <t xml:space="preserve">เงินเดือน (ฝ่ายประจำ)        </t>
  </si>
  <si>
    <t xml:space="preserve">                    </t>
  </si>
  <si>
    <t>ปี  2560</t>
  </si>
  <si>
    <t xml:space="preserve"> ปี  2561</t>
  </si>
  <si>
    <t>เจ้าหนี้เงินกู้ - กสท.</t>
  </si>
  <si>
    <t>สำหรับปี สิ้นสุดวันที่ 30 กันยายน 2561</t>
  </si>
  <si>
    <t>ค่าก่อสร้างสิ่งสาธารณูปโภค</t>
  </si>
  <si>
    <t>เบี้ยยังชีพคนพิการ</t>
  </si>
  <si>
    <t xml:space="preserve">อาคารต่าง ๆ </t>
  </si>
  <si>
    <t xml:space="preserve">               รวม </t>
  </si>
  <si>
    <t>ณ  วันที่  30  กันยายน  2561</t>
  </si>
  <si>
    <t>ทุนทรัพย์สิน</t>
  </si>
  <si>
    <t xml:space="preserve">     ……………...….………........</t>
  </si>
  <si>
    <t xml:space="preserve">                  ……………...….………........</t>
  </si>
  <si>
    <t xml:space="preserve">                ปลัดเทศบาลตำบลอ่าวพะยูน</t>
  </si>
  <si>
    <t>หมายเหตุ 6 ลูกหนี้ค่าภาษี</t>
  </si>
  <si>
    <t>หมายเหตุ 7 ลูกหนี้รายได้อื่น ๆ</t>
  </si>
  <si>
    <t>สำหรับปี สิ้นสุดวันที่  30  กันยายน  2561</t>
  </si>
  <si>
    <t>ปี 2560</t>
  </si>
  <si>
    <t>ปี  2561</t>
  </si>
  <si>
    <t>งานบริหารงานคลัง</t>
  </si>
  <si>
    <t>ค่าจ้างเหมาบริการคนงานทั่วไป 5 คน เดือนกันยายน 2561</t>
  </si>
  <si>
    <t>ค่าจ้างเหมาบริการคนงานทั่วไป 1 คน เดือนกันยายน 2561</t>
  </si>
  <si>
    <t>ค่าหนังสือพิมพ์เดือน กันยายน  2561</t>
  </si>
  <si>
    <t>ค่าจ้างเหมาบริการคนงานทั่วไป 14 คน เดือนกันยายน 2561</t>
  </si>
  <si>
    <t>งานระดับก่อนวัยเรียนและประถมศึกษา</t>
  </si>
  <si>
    <t>ค่าครุภัณฑ์</t>
  </si>
  <si>
    <t>ครุภัณฑ์การศึกษา</t>
  </si>
  <si>
    <t>เครื่องเล่นเด็ก</t>
  </si>
  <si>
    <t>ค่าที่ดินและสิ่งก่อสร้าง</t>
  </si>
  <si>
    <t>อาคารต่าง ๆ</t>
  </si>
  <si>
    <t>เสาธงโรงเรียนอนุบาลอ่าวพะยูน</t>
  </si>
  <si>
    <t>อุตสาหกรรมและ</t>
  </si>
  <si>
    <t>การโยธา</t>
  </si>
  <si>
    <t>งานก่อสร้างโครงสร้างพื้นฐาน</t>
  </si>
  <si>
    <t xml:space="preserve">ก่อสร้างประปาหมู่บ้านแบบบาดาลขนาด 20 ลบ.ม.หมู่ที่ 3  </t>
  </si>
  <si>
    <t>บ้านบางเตง พร้อมเจาะบ่อผลิตน้ำบาดาล</t>
  </si>
  <si>
    <t>เงินอุดหนุนระบุวัตถุประสงค์/เฉพาะ</t>
  </si>
  <si>
    <t>กิจ</t>
  </si>
  <si>
    <t>งานบริหารทั่วไปเกี่ยวกับการศึกษา</t>
  </si>
  <si>
    <t>ก่อสร้างอาคารเรียนอนุบาล แบบตอกเสาเข็ม (รหัส สน.ศท.</t>
  </si>
  <si>
    <t>อนุบาล8)ตามแบบมาตรฐานของกรมส่งเสริมการปกครองท้องถิ่น</t>
  </si>
  <si>
    <t>ค่าจ้างเหมาบริการคนงานทั่วไป 13 คน เดือนกันยายน 2561</t>
  </si>
  <si>
    <t>รายละเอียดแนบท้ายหมายเหตุ 11 เงินสะสม</t>
  </si>
  <si>
    <t>หมายเหตุ  10  เจ้าหนี้เงินกู้</t>
  </si>
  <si>
    <t>ชื่อเจ้าหนี้</t>
  </si>
  <si>
    <t>โครงการที่ขอกู้</t>
  </si>
  <si>
    <t>จำนวนเงินที่ขอกู้</t>
  </si>
  <si>
    <t>สัญญากู้เงิน</t>
  </si>
  <si>
    <t>ลงวันที่</t>
  </si>
  <si>
    <t>ปีสิ้นสุดสัญญา</t>
  </si>
  <si>
    <t>เจ้าหนี้เงินกู้ - ธกส.</t>
  </si>
  <si>
    <t>เจ้าหนี้เงินกู้ - ธกส. (ปรับปรุงบัญชี)</t>
  </si>
  <si>
    <t>เจ้าหนี้เงินกู้เงินทุนส่งเสริมกิจการเทศบาล</t>
  </si>
  <si>
    <t>สำนักงานเงินทุนส่งเสริมกิจการเทศบาล</t>
  </si>
  <si>
    <t>ก่อสร้างรั้วโรงเรียนอนุบาลอ่าวพะยูน</t>
  </si>
  <si>
    <t>1828/17/2561</t>
  </si>
  <si>
    <t>(970,000.00)</t>
  </si>
  <si>
    <t>(969,898.00)</t>
  </si>
  <si>
    <t>ทั้งนี้ องค์กรปกครองส่วนท้องถิ่นมียอดเงินที่ได้รับอนุมัติให้กู้เงินหรือทำสัญญากู้เงินแล้วอยู่ระหว่างการับเงิน จำนวน  0  บาท</t>
  </si>
  <si>
    <t>หมายเหตุ 11 เงินสะสม</t>
  </si>
  <si>
    <t>เงินสะสม  1 ตุลาคม 2560</t>
  </si>
  <si>
    <t>เงินสะสม  30  กันยายน   2561</t>
  </si>
  <si>
    <r>
      <t xml:space="preserve">หัก </t>
    </r>
    <r>
      <rPr>
        <sz val="16"/>
        <rFont val="TH SarabunPSK"/>
        <family val="2"/>
      </rPr>
      <t>25% ของรายรับจริงสูงกว่ารายจ่ายจริง   (เงินทุนสำรองเงินสะสม)</t>
    </r>
  </si>
  <si>
    <t>เงินสะสม  30  กันยายน  2561  ประกอบด้วย</t>
  </si>
  <si>
    <t>2560</t>
  </si>
  <si>
    <t>ทั้งนี้ในปีงบประมาณ  2561  ได้รับอนุมัติให้จ่ายเงินสะสมที่อยู่ระหว่างดำเนินการจำนวน   0  บาท</t>
  </si>
  <si>
    <t>และจะเบิกจ่ายในปีงบประมาณต่อไป ตามรายละเอียดแนบท้ายหมายเหตุ 11</t>
  </si>
  <si>
    <t>สำหรับปี  สิ้นสุดวันที่  30  กันยายน  2561</t>
  </si>
  <si>
    <t>ถนน</t>
  </si>
  <si>
    <t>โครงการซ่อมสร้าง/ซ่อมแซมผิวทางพาราแอสฟัสท์ติกคอน</t>
  </si>
  <si>
    <t>กรีต โดยวิธี Pavement In Place Recycling สายบ้านปาก</t>
  </si>
  <si>
    <t>พะยูน - เชิงสะพานบางมัย หมู่ที่ 1-2  (ช่วงที่ 1)</t>
  </si>
  <si>
    <t>รายจ่ายเกี่ยวเนื่องกับการ</t>
  </si>
  <si>
    <t>ปฏิบัติราชการ ฯ</t>
  </si>
  <si>
    <t>ค่าถุงยังชีพ - อาหารแห้ง</t>
  </si>
  <si>
    <t>ค่าถุงยังชีพ - ข้าวสาร</t>
  </si>
  <si>
    <t>งบแสดงผลการดำเนินงานจ่ายจากเงินรายรับ เงินสะสม เงินทุนสำรองเงินสะสมและเงินกู้</t>
  </si>
  <si>
    <t>รายจ่ายจาก</t>
  </si>
  <si>
    <t>เงินกู้</t>
  </si>
  <si>
    <t xml:space="preserve">                                                                </t>
  </si>
  <si>
    <t>(นางสาวมณินทร    ชูมณี)</t>
  </si>
  <si>
    <t xml:space="preserve">   ผู้อำนวยการกองคลัง</t>
  </si>
  <si>
    <t>(นางพนิดา  เมฆเฉลิม)</t>
  </si>
  <si>
    <t>ปลัดเทศบาลตำบลอ่าวพะยูน</t>
  </si>
  <si>
    <t>(นางอทิติ  เมฆสุวรรณ</t>
  </si>
  <si>
    <t>แหล่งที่มาของทรัพย์สินทั้งหมด</t>
  </si>
  <si>
    <t>หมายเหตุ 5 รายได้จากรัฐบาลค้างรับ</t>
  </si>
  <si>
    <t xml:space="preserve">     ผู้อำนวยการกองคลัง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</si>
</sst>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"/>
    <numFmt numFmtId="188" formatCode="#,##0.00;\(#,##0.00\)"/>
    <numFmt numFmtId="189" formatCode="_(* #,##0.00_);_(* \(#,##0.00\);_(* &quot;-&quot;??_);_(@_)"/>
    <numFmt numFmtId="190" formatCode="_-* #,##0_-;\-* #,##0_-;_-* &quot;-&quot;??_-;_-@_-"/>
  </numFmts>
  <fonts count="22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Angsana New"/>
      <family val="1"/>
    </font>
    <font>
      <u val="double"/>
      <sz val="16"/>
      <name val="TH SarabunPSK"/>
      <family val="2"/>
    </font>
    <font>
      <sz val="10"/>
      <name val="Arial"/>
      <family val="2"/>
    </font>
    <font>
      <sz val="10"/>
      <name val="Arial"/>
      <charset val="222"/>
    </font>
    <font>
      <sz val="14"/>
      <name val="Cordia New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u/>
      <sz val="14"/>
      <name val="TH SarabunPSK"/>
      <family val="2"/>
    </font>
    <font>
      <b/>
      <u/>
      <sz val="14"/>
      <name val="TH SarabunPSK"/>
      <family val="2"/>
    </font>
    <font>
      <b/>
      <sz val="17"/>
      <name val="TH SarabunPSK"/>
      <family val="2"/>
    </font>
    <font>
      <b/>
      <sz val="17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0" fillId="0" borderId="0"/>
    <xf numFmtId="0" fontId="8" fillId="0" borderId="0"/>
    <xf numFmtId="0" fontId="6" fillId="0" borderId="0"/>
    <xf numFmtId="0" fontId="10" fillId="0" borderId="0"/>
  </cellStyleXfs>
  <cellXfs count="357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43" fontId="3" fillId="0" borderId="0" xfId="1" applyFont="1" applyFill="1"/>
    <xf numFmtId="4" fontId="3" fillId="0" borderId="0" xfId="0" applyNumberFormat="1" applyFont="1" applyFill="1"/>
    <xf numFmtId="43" fontId="3" fillId="0" borderId="0" xfId="1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3" fontId="2" fillId="0" borderId="1" xfId="1" applyFont="1" applyFill="1" applyBorder="1"/>
    <xf numFmtId="43" fontId="2" fillId="0" borderId="0" xfId="1" applyFont="1" applyFill="1" applyBorder="1"/>
    <xf numFmtId="43" fontId="2" fillId="0" borderId="0" xfId="1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43" fontId="5" fillId="0" borderId="0" xfId="2" applyFont="1"/>
    <xf numFmtId="0" fontId="5" fillId="0" borderId="0" xfId="0" applyFont="1" applyBorder="1"/>
    <xf numFmtId="43" fontId="5" fillId="0" borderId="0" xfId="2" applyFont="1" applyBorder="1"/>
    <xf numFmtId="43" fontId="5" fillId="0" borderId="0" xfId="0" applyNumberFormat="1" applyFont="1" applyBorder="1"/>
    <xf numFmtId="0" fontId="3" fillId="0" borderId="0" xfId="0" applyFont="1"/>
    <xf numFmtId="43" fontId="5" fillId="0" borderId="0" xfId="2" applyFont="1" applyFill="1"/>
    <xf numFmtId="2" fontId="5" fillId="0" borderId="0" xfId="0" applyNumberFormat="1" applyFont="1" applyBorder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43" fontId="5" fillId="0" borderId="0" xfId="2" applyFont="1" applyFill="1" applyBorder="1"/>
    <xf numFmtId="0" fontId="5" fillId="0" borderId="0" xfId="0" applyFont="1" applyFill="1" applyBorder="1"/>
    <xf numFmtId="43" fontId="3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Alignment="1"/>
    <xf numFmtId="0" fontId="5" fillId="0" borderId="0" xfId="0" applyFont="1" applyFill="1" applyAlignment="1"/>
    <xf numFmtId="43" fontId="5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3" fontId="4" fillId="0" borderId="2" xfId="2" applyFont="1" applyFill="1" applyBorder="1"/>
    <xf numFmtId="0" fontId="4" fillId="0" borderId="0" xfId="0" applyFont="1" applyFill="1" applyBorder="1"/>
    <xf numFmtId="43" fontId="2" fillId="0" borderId="0" xfId="0" applyNumberFormat="1" applyFont="1" applyFill="1" applyBorder="1"/>
    <xf numFmtId="0" fontId="2" fillId="0" borderId="0" xfId="0" applyFont="1" applyFill="1" applyBorder="1"/>
    <xf numFmtId="43" fontId="5" fillId="0" borderId="0" xfId="0" applyNumberFormat="1" applyFont="1" applyFill="1" applyAlignment="1"/>
    <xf numFmtId="43" fontId="4" fillId="0" borderId="3" xfId="2" applyFont="1" applyFill="1" applyBorder="1"/>
    <xf numFmtId="43" fontId="4" fillId="0" borderId="1" xfId="2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43" fontId="3" fillId="0" borderId="0" xfId="0" applyNumberFormat="1" applyFont="1"/>
    <xf numFmtId="0" fontId="2" fillId="0" borderId="0" xfId="0" applyFont="1" applyAlignment="1">
      <alignment horizontal="center"/>
    </xf>
    <xf numFmtId="43" fontId="2" fillId="0" borderId="2" xfId="0" applyNumberFormat="1" applyFont="1" applyBorder="1"/>
    <xf numFmtId="43" fontId="3" fillId="0" borderId="0" xfId="0" applyNumberFormat="1" applyFont="1" applyBorder="1"/>
    <xf numFmtId="43" fontId="2" fillId="0" borderId="3" xfId="0" applyNumberFormat="1" applyFont="1" applyBorder="1"/>
    <xf numFmtId="43" fontId="2" fillId="0" borderId="0" xfId="0" applyNumberFormat="1" applyFont="1"/>
    <xf numFmtId="43" fontId="2" fillId="0" borderId="4" xfId="0" applyNumberFormat="1" applyFont="1" applyBorder="1"/>
    <xf numFmtId="43" fontId="3" fillId="0" borderId="4" xfId="1" applyFont="1" applyFill="1" applyBorder="1"/>
    <xf numFmtId="43" fontId="7" fillId="0" borderId="0" xfId="1" applyFont="1" applyFill="1"/>
    <xf numFmtId="0" fontId="11" fillId="0" borderId="0" xfId="0" applyFont="1"/>
    <xf numFmtId="0" fontId="2" fillId="0" borderId="0" xfId="18" applyFont="1" applyAlignment="1">
      <alignment horizontal="left"/>
    </xf>
    <xf numFmtId="0" fontId="2" fillId="0" borderId="0" xfId="18" applyFont="1" applyAlignment="1">
      <alignment horizontal="center"/>
    </xf>
    <xf numFmtId="0" fontId="3" fillId="0" borderId="14" xfId="21" applyFont="1" applyFill="1" applyBorder="1"/>
    <xf numFmtId="0" fontId="3" fillId="0" borderId="15" xfId="18" applyFont="1" applyBorder="1"/>
    <xf numFmtId="43" fontId="3" fillId="0" borderId="16" xfId="13" applyFont="1" applyBorder="1"/>
    <xf numFmtId="0" fontId="3" fillId="0" borderId="14" xfId="18" applyFont="1" applyBorder="1"/>
    <xf numFmtId="0" fontId="3" fillId="0" borderId="0" xfId="18" applyFont="1" applyFill="1" applyBorder="1"/>
    <xf numFmtId="187" fontId="3" fillId="0" borderId="14" xfId="18" applyNumberFormat="1" applyFont="1" applyFill="1" applyBorder="1"/>
    <xf numFmtId="43" fontId="3" fillId="0" borderId="15" xfId="1" applyFont="1" applyFill="1" applyBorder="1" applyAlignment="1">
      <alignment vertical="center"/>
    </xf>
    <xf numFmtId="0" fontId="3" fillId="0" borderId="15" xfId="18" applyFont="1" applyFill="1" applyBorder="1"/>
    <xf numFmtId="43" fontId="3" fillId="0" borderId="16" xfId="13" applyFont="1" applyFill="1" applyBorder="1"/>
    <xf numFmtId="0" fontId="3" fillId="0" borderId="14" xfId="18" applyFont="1" applyFill="1" applyBorder="1"/>
    <xf numFmtId="43" fontId="3" fillId="0" borderId="0" xfId="18" applyNumberFormat="1" applyFont="1" applyFill="1" applyBorder="1"/>
    <xf numFmtId="0" fontId="11" fillId="0" borderId="0" xfId="0" applyFont="1" applyFill="1"/>
    <xf numFmtId="43" fontId="2" fillId="0" borderId="19" xfId="13" applyFont="1" applyFill="1" applyBorder="1"/>
    <xf numFmtId="43" fontId="2" fillId="0" borderId="20" xfId="13" applyFont="1" applyFill="1" applyBorder="1"/>
    <xf numFmtId="43" fontId="2" fillId="0" borderId="21" xfId="13" applyFont="1" applyFill="1" applyBorder="1"/>
    <xf numFmtId="0" fontId="12" fillId="0" borderId="0" xfId="0" applyFont="1" applyFill="1"/>
    <xf numFmtId="43" fontId="12" fillId="0" borderId="0" xfId="0" applyNumberFormat="1" applyFont="1" applyFill="1"/>
    <xf numFmtId="0" fontId="2" fillId="0" borderId="0" xfId="18" applyFont="1" applyFill="1" applyBorder="1" applyAlignment="1">
      <alignment horizontal="center"/>
    </xf>
    <xf numFmtId="43" fontId="2" fillId="0" borderId="0" xfId="13" applyFont="1" applyFill="1" applyBorder="1"/>
    <xf numFmtId="43" fontId="11" fillId="0" borderId="0" xfId="0" applyNumberFormat="1" applyFont="1" applyFill="1"/>
    <xf numFmtId="0" fontId="2" fillId="0" borderId="0" xfId="18" applyFont="1" applyFill="1" applyAlignment="1">
      <alignment horizontal="left"/>
    </xf>
    <xf numFmtId="0" fontId="2" fillId="0" borderId="0" xfId="18" applyFont="1" applyFill="1" applyAlignment="1">
      <alignment horizontal="center"/>
    </xf>
    <xf numFmtId="0" fontId="3" fillId="0" borderId="0" xfId="0" applyFont="1" applyFill="1" applyAlignment="1">
      <alignment horizontal="left"/>
    </xf>
    <xf numFmtId="43" fontId="3" fillId="0" borderId="0" xfId="1" applyFont="1" applyFill="1" applyAlignment="1">
      <alignment horizontal="center"/>
    </xf>
    <xf numFmtId="43" fontId="3" fillId="0" borderId="0" xfId="0" applyNumberFormat="1" applyFont="1" applyFill="1"/>
    <xf numFmtId="49" fontId="3" fillId="0" borderId="0" xfId="0" applyNumberFormat="1" applyFont="1" applyFill="1" applyBorder="1" applyAlignment="1">
      <alignment horizontal="left"/>
    </xf>
    <xf numFmtId="43" fontId="3" fillId="0" borderId="0" xfId="1" applyFont="1" applyFill="1" applyBorder="1"/>
    <xf numFmtId="43" fontId="3" fillId="0" borderId="0" xfId="1" applyFont="1" applyFill="1" applyBorder="1" applyAlignment="1">
      <alignment horizontal="center"/>
    </xf>
    <xf numFmtId="49" fontId="5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4" fontId="3" fillId="0" borderId="0" xfId="1" applyNumberFormat="1" applyFont="1" applyFill="1" applyAlignment="1">
      <alignment horizontal="left"/>
    </xf>
    <xf numFmtId="43" fontId="3" fillId="0" borderId="4" xfId="0" applyNumberFormat="1" applyFont="1" applyFill="1" applyBorder="1"/>
    <xf numFmtId="0" fontId="2" fillId="0" borderId="0" xfId="12" applyFont="1"/>
    <xf numFmtId="0" fontId="3" fillId="0" borderId="0" xfId="12" applyFont="1"/>
    <xf numFmtId="0" fontId="3" fillId="0" borderId="0" xfId="12" applyFont="1" applyFill="1"/>
    <xf numFmtId="43" fontId="3" fillId="0" borderId="0" xfId="7" applyFont="1"/>
    <xf numFmtId="0" fontId="2" fillId="0" borderId="0" xfId="12" applyFont="1" applyAlignment="1">
      <alignment horizontal="center"/>
    </xf>
    <xf numFmtId="43" fontId="3" fillId="0" borderId="4" xfId="7" applyFont="1" applyBorder="1"/>
    <xf numFmtId="0" fontId="3" fillId="0" borderId="0" xfId="0" applyFont="1" applyBorder="1"/>
    <xf numFmtId="49" fontId="3" fillId="0" borderId="0" xfId="0" applyNumberFormat="1" applyFont="1" applyFill="1" applyBorder="1" applyAlignment="1">
      <alignment horizontal="left" vertical="top"/>
    </xf>
    <xf numFmtId="43" fontId="3" fillId="0" borderId="0" xfId="2" applyFont="1" applyBorder="1"/>
    <xf numFmtId="43" fontId="3" fillId="0" borderId="0" xfId="1" applyFont="1"/>
    <xf numFmtId="0" fontId="3" fillId="0" borderId="0" xfId="0" applyFont="1" applyAlignment="1">
      <alignment horizontal="left"/>
    </xf>
    <xf numFmtId="0" fontId="2" fillId="0" borderId="0" xfId="12" applyFont="1" applyAlignment="1"/>
    <xf numFmtId="0" fontId="6" fillId="0" borderId="0" xfId="0" applyFont="1"/>
    <xf numFmtId="0" fontId="3" fillId="0" borderId="22" xfId="12" applyFont="1" applyBorder="1" applyAlignment="1">
      <alignment horizontal="center"/>
    </xf>
    <xf numFmtId="0" fontId="3" fillId="0" borderId="23" xfId="12" applyFont="1" applyBorder="1" applyAlignment="1">
      <alignment horizontal="center"/>
    </xf>
    <xf numFmtId="9" fontId="3" fillId="0" borderId="18" xfId="12" applyNumberFormat="1" applyFont="1" applyFill="1" applyBorder="1" applyAlignment="1">
      <alignment horizontal="center"/>
    </xf>
    <xf numFmtId="0" fontId="3" fillId="0" borderId="18" xfId="12" applyFont="1" applyFill="1" applyBorder="1" applyAlignment="1">
      <alignment horizontal="center"/>
    </xf>
    <xf numFmtId="0" fontId="3" fillId="0" borderId="18" xfId="12" applyFont="1" applyBorder="1" applyAlignment="1">
      <alignment horizontal="center"/>
    </xf>
    <xf numFmtId="0" fontId="3" fillId="0" borderId="14" xfId="12" applyFont="1" applyBorder="1"/>
    <xf numFmtId="0" fontId="3" fillId="0" borderId="22" xfId="12" applyFont="1" applyBorder="1"/>
    <xf numFmtId="0" fontId="3" fillId="0" borderId="15" xfId="12" applyFont="1" applyBorder="1" applyAlignment="1">
      <alignment horizontal="center"/>
    </xf>
    <xf numFmtId="43" fontId="3" fillId="0" borderId="15" xfId="7" applyFont="1" applyFill="1" applyBorder="1"/>
    <xf numFmtId="0" fontId="3" fillId="0" borderId="15" xfId="12" applyFont="1" applyFill="1" applyBorder="1" applyAlignment="1">
      <alignment horizontal="center"/>
    </xf>
    <xf numFmtId="43" fontId="3" fillId="0" borderId="15" xfId="7" applyFont="1" applyBorder="1"/>
    <xf numFmtId="0" fontId="3" fillId="0" borderId="16" xfId="12" applyFont="1" applyBorder="1"/>
    <xf numFmtId="0" fontId="2" fillId="0" borderId="18" xfId="12" applyFont="1" applyBorder="1" applyAlignment="1">
      <alignment horizontal="center"/>
    </xf>
    <xf numFmtId="43" fontId="2" fillId="0" borderId="18" xfId="7" applyFont="1" applyFill="1" applyBorder="1"/>
    <xf numFmtId="0" fontId="2" fillId="0" borderId="18" xfId="12" applyFont="1" applyFill="1" applyBorder="1" applyAlignment="1">
      <alignment horizontal="center"/>
    </xf>
    <xf numFmtId="43" fontId="2" fillId="0" borderId="18" xfId="7" applyFont="1" applyBorder="1"/>
    <xf numFmtId="43" fontId="2" fillId="0" borderId="0" xfId="12" applyNumberFormat="1" applyFont="1"/>
    <xf numFmtId="43" fontId="3" fillId="2" borderId="15" xfId="7" applyFont="1" applyFill="1" applyBorder="1"/>
    <xf numFmtId="0" fontId="3" fillId="2" borderId="15" xfId="12" applyFont="1" applyFill="1" applyBorder="1" applyAlignment="1">
      <alignment horizontal="center"/>
    </xf>
    <xf numFmtId="43" fontId="3" fillId="0" borderId="0" xfId="12" applyNumberFormat="1" applyFont="1"/>
    <xf numFmtId="0" fontId="2" fillId="0" borderId="24" xfId="12" applyFont="1" applyBorder="1" applyAlignment="1">
      <alignment horizontal="center"/>
    </xf>
    <xf numFmtId="43" fontId="2" fillId="0" borderId="25" xfId="12" applyNumberFormat="1" applyFont="1" applyFill="1" applyBorder="1"/>
    <xf numFmtId="0" fontId="2" fillId="0" borderId="25" xfId="12" applyFont="1" applyFill="1" applyBorder="1" applyAlignment="1">
      <alignment horizontal="center"/>
    </xf>
    <xf numFmtId="43" fontId="2" fillId="0" borderId="25" xfId="12" applyNumberFormat="1" applyFont="1" applyBorder="1"/>
    <xf numFmtId="0" fontId="3" fillId="0" borderId="0" xfId="11" applyFont="1" applyFill="1" applyAlignment="1">
      <alignment vertical="center"/>
    </xf>
    <xf numFmtId="0" fontId="2" fillId="0" borderId="0" xfId="11" applyFont="1" applyFill="1" applyAlignment="1">
      <alignment vertical="center"/>
    </xf>
    <xf numFmtId="0" fontId="3" fillId="0" borderId="17" xfId="11" applyFont="1" applyFill="1" applyBorder="1" applyAlignment="1">
      <alignment horizontal="center" vertical="center"/>
    </xf>
    <xf numFmtId="0" fontId="3" fillId="0" borderId="23" xfId="11" applyFont="1" applyFill="1" applyBorder="1" applyAlignment="1">
      <alignment horizontal="center" vertical="center"/>
    </xf>
    <xf numFmtId="0" fontId="3" fillId="0" borderId="2" xfId="11" applyFont="1" applyFill="1" applyBorder="1" applyAlignment="1">
      <alignment horizontal="center" vertical="center"/>
    </xf>
    <xf numFmtId="0" fontId="3" fillId="0" borderId="14" xfId="11" applyFont="1" applyFill="1" applyBorder="1" applyAlignment="1">
      <alignment vertical="center"/>
    </xf>
    <xf numFmtId="0" fontId="3" fillId="0" borderId="16" xfId="11" applyFont="1" applyFill="1" applyBorder="1" applyAlignment="1">
      <alignment vertical="center"/>
    </xf>
    <xf numFmtId="0" fontId="3" fillId="0" borderId="0" xfId="11" applyFont="1" applyFill="1" applyBorder="1" applyAlignment="1">
      <alignment vertical="center"/>
    </xf>
    <xf numFmtId="43" fontId="3" fillId="0" borderId="16" xfId="6" applyFont="1" applyFill="1" applyBorder="1" applyAlignment="1">
      <alignment vertical="center"/>
    </xf>
    <xf numFmtId="0" fontId="3" fillId="0" borderId="26" xfId="11" applyFont="1" applyFill="1" applyBorder="1" applyAlignment="1">
      <alignment vertical="center"/>
    </xf>
    <xf numFmtId="0" fontId="3" fillId="0" borderId="24" xfId="11" applyFont="1" applyFill="1" applyBorder="1" applyAlignment="1">
      <alignment vertical="center"/>
    </xf>
    <xf numFmtId="0" fontId="3" fillId="0" borderId="3" xfId="11" applyFont="1" applyFill="1" applyBorder="1" applyAlignment="1">
      <alignment vertical="center"/>
    </xf>
    <xf numFmtId="43" fontId="3" fillId="0" borderId="19" xfId="11" applyNumberFormat="1" applyFont="1" applyFill="1" applyBorder="1" applyAlignment="1">
      <alignment vertical="center"/>
    </xf>
    <xf numFmtId="0" fontId="3" fillId="0" borderId="0" xfId="11" applyFont="1" applyFill="1"/>
    <xf numFmtId="0" fontId="3" fillId="0" borderId="0" xfId="12" applyFont="1" applyAlignment="1">
      <alignment horizontal="left"/>
    </xf>
    <xf numFmtId="188" fontId="3" fillId="0" borderId="3" xfId="1" applyNumberFormat="1" applyFont="1" applyFill="1" applyBorder="1"/>
    <xf numFmtId="188" fontId="3" fillId="0" borderId="0" xfId="1" applyNumberFormat="1" applyFont="1" applyFill="1" applyBorder="1"/>
    <xf numFmtId="43" fontId="3" fillId="0" borderId="3" xfId="1" applyFont="1" applyFill="1" applyBorder="1"/>
    <xf numFmtId="0" fontId="14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" fontId="3" fillId="3" borderId="0" xfId="0" applyNumberFormat="1" applyFont="1" applyFill="1"/>
    <xf numFmtId="43" fontId="3" fillId="3" borderId="0" xfId="1" applyFont="1" applyFill="1"/>
    <xf numFmtId="0" fontId="5" fillId="0" borderId="0" xfId="9" applyFont="1"/>
    <xf numFmtId="0" fontId="4" fillId="0" borderId="0" xfId="9" applyFont="1" applyAlignment="1">
      <alignment horizontal="left"/>
    </xf>
    <xf numFmtId="0" fontId="4" fillId="0" borderId="17" xfId="9" applyFont="1" applyBorder="1" applyAlignment="1">
      <alignment horizontal="center"/>
    </xf>
    <xf numFmtId="0" fontId="4" fillId="0" borderId="23" xfId="9" applyFont="1" applyBorder="1" applyAlignment="1">
      <alignment horizontal="center"/>
    </xf>
    <xf numFmtId="0" fontId="4" fillId="0" borderId="2" xfId="9" applyFont="1" applyBorder="1" applyAlignment="1">
      <alignment horizontal="center"/>
    </xf>
    <xf numFmtId="0" fontId="4" fillId="0" borderId="18" xfId="9" applyFont="1" applyBorder="1" applyAlignment="1">
      <alignment horizontal="center"/>
    </xf>
    <xf numFmtId="0" fontId="5" fillId="0" borderId="27" xfId="9" applyFont="1" applyBorder="1"/>
    <xf numFmtId="49" fontId="5" fillId="0" borderId="27" xfId="9" applyNumberFormat="1" applyFont="1" applyBorder="1"/>
    <xf numFmtId="43" fontId="5" fillId="0" borderId="27" xfId="2" applyFont="1" applyBorder="1"/>
    <xf numFmtId="190" fontId="5" fillId="0" borderId="27" xfId="2" applyNumberFormat="1" applyFont="1" applyBorder="1"/>
    <xf numFmtId="0" fontId="5" fillId="0" borderId="28" xfId="9" applyFont="1" applyBorder="1"/>
    <xf numFmtId="49" fontId="5" fillId="0" borderId="28" xfId="9" applyNumberFormat="1" applyFont="1" applyBorder="1"/>
    <xf numFmtId="190" fontId="5" fillId="0" borderId="28" xfId="2" applyNumberFormat="1" applyFont="1" applyBorder="1"/>
    <xf numFmtId="43" fontId="5" fillId="0" borderId="17" xfId="9" applyNumberFormat="1" applyFont="1" applyFill="1" applyBorder="1" applyAlignment="1"/>
    <xf numFmtId="43" fontId="5" fillId="0" borderId="23" xfId="9" applyNumberFormat="1" applyFont="1" applyBorder="1" applyAlignment="1"/>
    <xf numFmtId="43" fontId="5" fillId="0" borderId="3" xfId="9" applyNumberFormat="1" applyFont="1" applyBorder="1" applyAlignment="1"/>
    <xf numFmtId="190" fontId="5" fillId="0" borderId="26" xfId="9" applyNumberFormat="1" applyFont="1" applyBorder="1" applyAlignment="1"/>
    <xf numFmtId="190" fontId="5" fillId="0" borderId="23" xfId="9" applyNumberFormat="1" applyFont="1" applyBorder="1" applyAlignment="1"/>
    <xf numFmtId="190" fontId="5" fillId="0" borderId="0" xfId="2" applyNumberFormat="1" applyFont="1"/>
    <xf numFmtId="43" fontId="15" fillId="0" borderId="0" xfId="1" applyFont="1" applyFill="1"/>
    <xf numFmtId="43" fontId="2" fillId="0" borderId="0" xfId="1" applyFont="1" applyFill="1" applyAlignment="1">
      <alignment horizontal="center"/>
    </xf>
    <xf numFmtId="43" fontId="16" fillId="0" borderId="22" xfId="1" applyFont="1" applyFill="1" applyBorder="1" applyAlignment="1">
      <alignment horizontal="center"/>
    </xf>
    <xf numFmtId="43" fontId="17" fillId="0" borderId="22" xfId="1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43" fontId="16" fillId="0" borderId="0" xfId="1" applyFont="1" applyFill="1" applyAlignment="1">
      <alignment horizontal="center"/>
    </xf>
    <xf numFmtId="43" fontId="16" fillId="0" borderId="16" xfId="1" applyFont="1" applyFill="1" applyBorder="1" applyAlignment="1">
      <alignment horizontal="center"/>
    </xf>
    <xf numFmtId="43" fontId="17" fillId="0" borderId="16" xfId="1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43" fontId="16" fillId="0" borderId="24" xfId="1" applyFont="1" applyFill="1" applyBorder="1" applyAlignment="1">
      <alignment horizontal="center"/>
    </xf>
    <xf numFmtId="43" fontId="17" fillId="0" borderId="24" xfId="1" applyFont="1" applyFill="1" applyBorder="1" applyAlignment="1">
      <alignment horizontal="center"/>
    </xf>
    <xf numFmtId="43" fontId="16" fillId="0" borderId="24" xfId="0" applyNumberFormat="1" applyFont="1" applyFill="1" applyBorder="1" applyAlignment="1">
      <alignment horizontal="center"/>
    </xf>
    <xf numFmtId="43" fontId="16" fillId="0" borderId="24" xfId="1" applyFont="1" applyFill="1" applyBorder="1" applyAlignment="1"/>
    <xf numFmtId="43" fontId="18" fillId="0" borderId="29" xfId="1" applyFont="1" applyFill="1" applyBorder="1"/>
    <xf numFmtId="43" fontId="15" fillId="0" borderId="29" xfId="1" applyFont="1" applyFill="1" applyBorder="1"/>
    <xf numFmtId="43" fontId="15" fillId="0" borderId="27" xfId="1" applyFont="1" applyFill="1" applyBorder="1"/>
    <xf numFmtId="43" fontId="16" fillId="0" borderId="19" xfId="1" applyFont="1" applyFill="1" applyBorder="1" applyAlignment="1">
      <alignment horizontal="center"/>
    </xf>
    <xf numFmtId="43" fontId="16" fillId="0" borderId="19" xfId="1" applyFont="1" applyFill="1" applyBorder="1"/>
    <xf numFmtId="43" fontId="16" fillId="0" borderId="0" xfId="1" applyFont="1" applyFill="1"/>
    <xf numFmtId="43" fontId="19" fillId="0" borderId="30" xfId="1" applyFont="1" applyFill="1" applyBorder="1"/>
    <xf numFmtId="43" fontId="16" fillId="0" borderId="30" xfId="1" applyFont="1" applyFill="1" applyBorder="1"/>
    <xf numFmtId="43" fontId="16" fillId="0" borderId="27" xfId="1" applyFont="1" applyFill="1" applyBorder="1"/>
    <xf numFmtId="43" fontId="15" fillId="0" borderId="0" xfId="1" applyFont="1" applyFill="1" applyBorder="1"/>
    <xf numFmtId="43" fontId="15" fillId="0" borderId="24" xfId="1" applyFont="1" applyFill="1" applyBorder="1"/>
    <xf numFmtId="43" fontId="15" fillId="0" borderId="26" xfId="1" applyFont="1" applyFill="1" applyBorder="1"/>
    <xf numFmtId="43" fontId="15" fillId="0" borderId="3" xfId="1" applyFont="1" applyFill="1" applyBorder="1"/>
    <xf numFmtId="43" fontId="16" fillId="0" borderId="26" xfId="1" applyFont="1" applyFill="1" applyBorder="1"/>
    <xf numFmtId="43" fontId="16" fillId="0" borderId="24" xfId="1" applyFont="1" applyFill="1" applyBorder="1"/>
    <xf numFmtId="43" fontId="16" fillId="0" borderId="31" xfId="1" applyFont="1" applyFill="1" applyBorder="1" applyAlignment="1">
      <alignment horizontal="center"/>
    </xf>
    <xf numFmtId="43" fontId="16" fillId="0" borderId="32" xfId="1" applyFont="1" applyFill="1" applyBorder="1"/>
    <xf numFmtId="43" fontId="16" fillId="0" borderId="31" xfId="1" applyFont="1" applyFill="1" applyBorder="1"/>
    <xf numFmtId="43" fontId="16" fillId="0" borderId="33" xfId="1" applyFont="1" applyFill="1" applyBorder="1" applyAlignment="1"/>
    <xf numFmtId="43" fontId="16" fillId="0" borderId="0" xfId="1" applyFont="1" applyFill="1" applyBorder="1"/>
    <xf numFmtId="43" fontId="16" fillId="0" borderId="0" xfId="1" applyFont="1" applyFill="1" applyBorder="1" applyAlignment="1"/>
    <xf numFmtId="43" fontId="16" fillId="0" borderId="0" xfId="1" applyFont="1" applyFill="1" applyBorder="1" applyAlignment="1">
      <alignment horizontal="center"/>
    </xf>
    <xf numFmtId="43" fontId="15" fillId="0" borderId="0" xfId="1" applyFont="1" applyFill="1" applyAlignment="1">
      <alignment horizontal="center"/>
    </xf>
    <xf numFmtId="43" fontId="15" fillId="0" borderId="0" xfId="1" applyFont="1" applyFill="1" applyAlignment="1">
      <alignment horizontal="center"/>
    </xf>
    <xf numFmtId="43" fontId="2" fillId="0" borderId="0" xfId="1" applyFont="1" applyFill="1" applyAlignment="1">
      <alignment horizontal="center"/>
    </xf>
    <xf numFmtId="43" fontId="16" fillId="0" borderId="0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43" fontId="15" fillId="0" borderId="34" xfId="1" applyFont="1" applyFill="1" applyBorder="1"/>
    <xf numFmtId="43" fontId="15" fillId="0" borderId="16" xfId="1" applyFont="1" applyFill="1" applyBorder="1"/>
    <xf numFmtId="0" fontId="2" fillId="0" borderId="0" xfId="0" applyFont="1" applyFill="1" applyAlignment="1">
      <alignment horizontal="center"/>
    </xf>
    <xf numFmtId="43" fontId="15" fillId="0" borderId="28" xfId="1" applyFont="1" applyFill="1" applyBorder="1"/>
    <xf numFmtId="43" fontId="2" fillId="0" borderId="2" xfId="0" applyNumberFormat="1" applyFont="1" applyFill="1" applyBorder="1"/>
    <xf numFmtId="43" fontId="2" fillId="0" borderId="4" xfId="0" applyNumberFormat="1" applyFont="1" applyFill="1" applyBorder="1"/>
    <xf numFmtId="0" fontId="20" fillId="0" borderId="0" xfId="0" applyFont="1"/>
    <xf numFmtId="0" fontId="21" fillId="0" borderId="0" xfId="0" applyFont="1"/>
    <xf numFmtId="0" fontId="20" fillId="0" borderId="0" xfId="0" applyFont="1" applyFill="1" applyAlignment="1"/>
    <xf numFmtId="43" fontId="3" fillId="0" borderId="0" xfId="1" applyFont="1" applyBorder="1"/>
    <xf numFmtId="43" fontId="3" fillId="0" borderId="4" xfId="0" applyNumberFormat="1" applyFont="1" applyBorder="1"/>
    <xf numFmtId="0" fontId="2" fillId="0" borderId="0" xfId="18" applyFont="1" applyFill="1" applyAlignment="1">
      <alignment horizontal="center"/>
    </xf>
    <xf numFmtId="0" fontId="2" fillId="0" borderId="0" xfId="12" applyFont="1" applyAlignment="1">
      <alignment horizontal="center"/>
    </xf>
    <xf numFmtId="0" fontId="3" fillId="0" borderId="0" xfId="12" applyFont="1" applyAlignment="1">
      <alignment horizontal="center"/>
    </xf>
    <xf numFmtId="0" fontId="3" fillId="0" borderId="24" xfId="12" applyFont="1" applyBorder="1" applyAlignment="1">
      <alignment horizontal="center"/>
    </xf>
    <xf numFmtId="0" fontId="3" fillId="0" borderId="24" xfId="12" applyFont="1" applyBorder="1"/>
    <xf numFmtId="0" fontId="2" fillId="0" borderId="17" xfId="12" applyFont="1" applyBorder="1"/>
    <xf numFmtId="43" fontId="2" fillId="0" borderId="18" xfId="12" applyNumberFormat="1" applyFont="1" applyBorder="1"/>
    <xf numFmtId="0" fontId="2" fillId="0" borderId="23" xfId="12" applyFont="1" applyBorder="1"/>
    <xf numFmtId="0" fontId="2" fillId="0" borderId="23" xfId="12" applyFont="1" applyBorder="1" applyAlignment="1">
      <alignment horizontal="center"/>
    </xf>
    <xf numFmtId="43" fontId="2" fillId="0" borderId="18" xfId="1" applyFont="1" applyBorder="1"/>
    <xf numFmtId="43" fontId="3" fillId="0" borderId="4" xfId="1" applyFont="1" applyBorder="1"/>
    <xf numFmtId="43" fontId="4" fillId="0" borderId="0" xfId="2" applyFont="1" applyFill="1" applyBorder="1"/>
    <xf numFmtId="43" fontId="2" fillId="0" borderId="0" xfId="0" applyNumberFormat="1" applyFont="1" applyBorder="1"/>
    <xf numFmtId="43" fontId="3" fillId="0" borderId="15" xfId="1" applyFont="1" applyBorder="1" applyAlignment="1">
      <alignment horizontal="center"/>
    </xf>
    <xf numFmtId="43" fontId="3" fillId="0" borderId="16" xfId="1" applyFont="1" applyBorder="1"/>
    <xf numFmtId="0" fontId="3" fillId="0" borderId="17" xfId="11" applyFont="1" applyFill="1" applyBorder="1" applyAlignment="1">
      <alignment horizontal="center" vertical="center"/>
    </xf>
    <xf numFmtId="0" fontId="3" fillId="0" borderId="2" xfId="11" applyFont="1" applyFill="1" applyBorder="1" applyAlignment="1">
      <alignment horizontal="center" vertical="center"/>
    </xf>
    <xf numFmtId="0" fontId="15" fillId="0" borderId="0" xfId="11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49" fontId="3" fillId="0" borderId="0" xfId="1" applyNumberFormat="1" applyFont="1" applyAlignment="1">
      <alignment horizontal="right"/>
    </xf>
    <xf numFmtId="43" fontId="2" fillId="0" borderId="0" xfId="1" applyFont="1"/>
    <xf numFmtId="0" fontId="4" fillId="0" borderId="0" xfId="9" applyFont="1" applyAlignment="1">
      <alignment horizontal="center"/>
    </xf>
    <xf numFmtId="0" fontId="4" fillId="0" borderId="0" xfId="9" applyFont="1" applyAlignment="1">
      <alignment horizontal="left"/>
    </xf>
    <xf numFmtId="0" fontId="3" fillId="0" borderId="23" xfId="0" applyFont="1" applyBorder="1" applyAlignment="1">
      <alignment horizontal="center"/>
    </xf>
    <xf numFmtId="0" fontId="3" fillId="0" borderId="16" xfId="0" applyFont="1" applyBorder="1"/>
    <xf numFmtId="0" fontId="3" fillId="0" borderId="24" xfId="0" applyFont="1" applyBorder="1"/>
    <xf numFmtId="0" fontId="2" fillId="0" borderId="17" xfId="0" applyFont="1" applyBorder="1"/>
    <xf numFmtId="0" fontId="3" fillId="0" borderId="2" xfId="0" applyFont="1" applyBorder="1"/>
    <xf numFmtId="0" fontId="3" fillId="0" borderId="18" xfId="0" applyFont="1" applyBorder="1"/>
    <xf numFmtId="0" fontId="3" fillId="0" borderId="22" xfId="0" applyFont="1" applyBorder="1" applyAlignment="1">
      <alignment horizontal="center"/>
    </xf>
    <xf numFmtId="49" fontId="3" fillId="0" borderId="2" xfId="1" applyNumberFormat="1" applyFont="1" applyBorder="1" applyAlignment="1">
      <alignment horizontal="right"/>
    </xf>
    <xf numFmtId="0" fontId="3" fillId="0" borderId="23" xfId="0" applyFont="1" applyBorder="1"/>
    <xf numFmtId="43" fontId="3" fillId="0" borderId="23" xfId="1" applyFont="1" applyBorder="1"/>
    <xf numFmtId="14" fontId="3" fillId="0" borderId="23" xfId="0" applyNumberFormat="1" applyFont="1" applyBorder="1"/>
    <xf numFmtId="14" fontId="3" fillId="0" borderId="23" xfId="0" applyNumberFormat="1" applyFont="1" applyBorder="1" applyAlignment="1">
      <alignment horizontal="center"/>
    </xf>
    <xf numFmtId="43" fontId="2" fillId="0" borderId="23" xfId="0" applyNumberFormat="1" applyFont="1" applyBorder="1"/>
    <xf numFmtId="49" fontId="3" fillId="0" borderId="23" xfId="1" applyNumberFormat="1" applyFont="1" applyBorder="1" applyAlignment="1">
      <alignment horizontal="right"/>
    </xf>
    <xf numFmtId="49" fontId="2" fillId="0" borderId="23" xfId="1" applyNumberFormat="1" applyFont="1" applyBorder="1" applyAlignment="1">
      <alignment horizontal="right"/>
    </xf>
    <xf numFmtId="43" fontId="2" fillId="0" borderId="23" xfId="1" applyFont="1" applyBorder="1"/>
    <xf numFmtId="0" fontId="2" fillId="0" borderId="35" xfId="0" applyFont="1" applyFill="1" applyBorder="1"/>
    <xf numFmtId="0" fontId="2" fillId="0" borderId="36" xfId="0" applyFont="1" applyFill="1" applyBorder="1"/>
    <xf numFmtId="0" fontId="2" fillId="0" borderId="37" xfId="0" applyFont="1" applyFill="1" applyBorder="1"/>
    <xf numFmtId="0" fontId="3" fillId="0" borderId="14" xfId="0" applyFont="1" applyFill="1" applyBorder="1"/>
    <xf numFmtId="43" fontId="3" fillId="0" borderId="15" xfId="1" applyFont="1" applyFill="1" applyBorder="1"/>
    <xf numFmtId="43" fontId="3" fillId="0" borderId="14" xfId="1" applyFont="1" applyFill="1" applyBorder="1"/>
    <xf numFmtId="0" fontId="3" fillId="0" borderId="15" xfId="0" applyFont="1" applyFill="1" applyBorder="1"/>
    <xf numFmtId="43" fontId="3" fillId="0" borderId="26" xfId="1" applyFont="1" applyFill="1" applyBorder="1"/>
    <xf numFmtId="188" fontId="3" fillId="0" borderId="25" xfId="1" applyNumberFormat="1" applyFont="1" applyFill="1" applyBorder="1"/>
    <xf numFmtId="43" fontId="2" fillId="0" borderId="21" xfId="0" applyNumberFormat="1" applyFont="1" applyFill="1" applyBorder="1"/>
    <xf numFmtId="0" fontId="3" fillId="0" borderId="26" xfId="0" applyFont="1" applyFill="1" applyBorder="1"/>
    <xf numFmtId="0" fontId="3" fillId="0" borderId="3" xfId="0" applyFont="1" applyFill="1" applyBorder="1"/>
    <xf numFmtId="0" fontId="3" fillId="0" borderId="25" xfId="0" applyFont="1" applyFill="1" applyBorder="1"/>
    <xf numFmtId="4" fontId="2" fillId="0" borderId="36" xfId="0" applyNumberFormat="1" applyFont="1" applyFill="1" applyBorder="1"/>
    <xf numFmtId="43" fontId="2" fillId="0" borderId="37" xfId="1" applyFont="1" applyFill="1" applyBorder="1"/>
    <xf numFmtId="4" fontId="3" fillId="0" borderId="0" xfId="0" applyNumberFormat="1" applyFont="1" applyFill="1" applyBorder="1"/>
    <xf numFmtId="188" fontId="3" fillId="0" borderId="26" xfId="1" applyNumberFormat="1" applyFont="1" applyFill="1" applyBorder="1"/>
    <xf numFmtId="189" fontId="3" fillId="0" borderId="15" xfId="1" applyNumberFormat="1" applyFont="1" applyFill="1" applyBorder="1"/>
    <xf numFmtId="43" fontId="2" fillId="0" borderId="21" xfId="1" applyFont="1" applyFill="1" applyBorder="1"/>
    <xf numFmtId="4" fontId="3" fillId="0" borderId="3" xfId="0" applyNumberFormat="1" applyFont="1" applyFill="1" applyBorder="1"/>
    <xf numFmtId="43" fontId="3" fillId="0" borderId="25" xfId="1" applyFont="1" applyFill="1" applyBorder="1"/>
    <xf numFmtId="0" fontId="13" fillId="0" borderId="14" xfId="0" applyFont="1" applyFill="1" applyBorder="1"/>
    <xf numFmtId="0" fontId="13" fillId="0" borderId="0" xfId="0" applyFont="1" applyFill="1" applyBorder="1"/>
    <xf numFmtId="49" fontId="3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43" fontId="15" fillId="0" borderId="0" xfId="1" applyFont="1" applyFill="1" applyAlignment="1">
      <alignment horizontal="center"/>
    </xf>
    <xf numFmtId="43" fontId="16" fillId="0" borderId="0" xfId="1" applyFont="1" applyFill="1" applyBorder="1" applyAlignment="1">
      <alignment horizontal="center"/>
    </xf>
    <xf numFmtId="0" fontId="4" fillId="0" borderId="0" xfId="9" applyFont="1"/>
    <xf numFmtId="0" fontId="5" fillId="0" borderId="38" xfId="9" applyFont="1" applyBorder="1"/>
    <xf numFmtId="49" fontId="5" fillId="0" borderId="38" xfId="9" applyNumberFormat="1" applyFont="1" applyBorder="1"/>
    <xf numFmtId="43" fontId="5" fillId="0" borderId="38" xfId="2" applyFont="1" applyBorder="1"/>
    <xf numFmtId="190" fontId="5" fillId="0" borderId="38" xfId="2" applyNumberFormat="1" applyFont="1" applyBorder="1"/>
    <xf numFmtId="0" fontId="4" fillId="0" borderId="0" xfId="9" applyFont="1" applyBorder="1" applyAlignment="1">
      <alignment horizontal="center"/>
    </xf>
    <xf numFmtId="43" fontId="5" fillId="0" borderId="0" xfId="9" applyNumberFormat="1" applyFont="1" applyFill="1" applyBorder="1" applyAlignment="1"/>
    <xf numFmtId="43" fontId="5" fillId="0" borderId="0" xfId="9" applyNumberFormat="1" applyFont="1" applyBorder="1" applyAlignment="1"/>
    <xf numFmtId="190" fontId="5" fillId="0" borderId="0" xfId="9" applyNumberFormat="1" applyFont="1" applyBorder="1" applyAlignment="1"/>
    <xf numFmtId="43" fontId="15" fillId="0" borderId="0" xfId="1" applyFont="1" applyFill="1" applyAlignment="1">
      <alignment horizontal="center"/>
    </xf>
    <xf numFmtId="0" fontId="2" fillId="0" borderId="0" xfId="18" applyFont="1" applyAlignment="1">
      <alignment horizontal="center"/>
    </xf>
    <xf numFmtId="0" fontId="2" fillId="0" borderId="13" xfId="18" applyFont="1" applyBorder="1" applyAlignment="1">
      <alignment horizontal="center"/>
    </xf>
    <xf numFmtId="0" fontId="2" fillId="0" borderId="9" xfId="18" applyFont="1" applyBorder="1"/>
    <xf numFmtId="0" fontId="2" fillId="0" borderId="41" xfId="18" applyFont="1" applyBorder="1" applyAlignment="1">
      <alignment horizontal="center"/>
    </xf>
    <xf numFmtId="0" fontId="3" fillId="0" borderId="42" xfId="18" applyFont="1" applyFill="1" applyBorder="1"/>
    <xf numFmtId="43" fontId="3" fillId="0" borderId="16" xfId="18" applyNumberFormat="1" applyFont="1" applyFill="1" applyBorder="1"/>
    <xf numFmtId="0" fontId="3" fillId="0" borderId="16" xfId="18" applyFont="1" applyFill="1" applyBorder="1"/>
    <xf numFmtId="43" fontId="3" fillId="0" borderId="0" xfId="1" applyFont="1" applyFill="1" applyBorder="1" applyAlignment="1">
      <alignment vertical="center"/>
    </xf>
    <xf numFmtId="43" fontId="2" fillId="0" borderId="19" xfId="18" applyNumberFormat="1" applyFont="1" applyFill="1" applyBorder="1" applyAlignment="1">
      <alignment horizontal="center"/>
    </xf>
    <xf numFmtId="0" fontId="3" fillId="0" borderId="43" xfId="21" applyFont="1" applyFill="1" applyBorder="1"/>
    <xf numFmtId="0" fontId="3" fillId="0" borderId="6" xfId="21" applyFont="1" applyFill="1" applyBorder="1"/>
    <xf numFmtId="0" fontId="3" fillId="0" borderId="6" xfId="18" applyFont="1" applyBorder="1"/>
    <xf numFmtId="0" fontId="3" fillId="0" borderId="44" xfId="18" applyFont="1" applyBorder="1"/>
    <xf numFmtId="0" fontId="2" fillId="0" borderId="0" xfId="0" applyFont="1" applyFill="1" applyAlignment="1">
      <alignment horizontal="center"/>
    </xf>
    <xf numFmtId="0" fontId="2" fillId="0" borderId="17" xfId="18" applyFont="1" applyFill="1" applyBorder="1" applyAlignment="1">
      <alignment horizontal="center"/>
    </xf>
    <xf numFmtId="0" fontId="2" fillId="0" borderId="2" xfId="18" applyFont="1" applyFill="1" applyBorder="1" applyAlignment="1">
      <alignment horizontal="center"/>
    </xf>
    <xf numFmtId="0" fontId="2" fillId="0" borderId="18" xfId="18" applyFont="1" applyFill="1" applyBorder="1" applyAlignment="1">
      <alignment horizontal="center"/>
    </xf>
    <xf numFmtId="0" fontId="2" fillId="0" borderId="0" xfId="18" applyFont="1" applyAlignment="1">
      <alignment horizontal="center"/>
    </xf>
    <xf numFmtId="0" fontId="2" fillId="0" borderId="5" xfId="18" applyFont="1" applyBorder="1" applyAlignment="1">
      <alignment horizontal="center"/>
    </xf>
    <xf numFmtId="0" fontId="2" fillId="0" borderId="6" xfId="18" applyFont="1" applyBorder="1" applyAlignment="1">
      <alignment horizontal="center"/>
    </xf>
    <xf numFmtId="0" fontId="2" fillId="0" borderId="7" xfId="18" applyFont="1" applyBorder="1" applyAlignment="1">
      <alignment horizontal="center"/>
    </xf>
    <xf numFmtId="0" fontId="2" fillId="0" borderId="5" xfId="18" applyFont="1" applyBorder="1" applyAlignment="1">
      <alignment horizontal="center" vertical="center"/>
    </xf>
    <xf numFmtId="0" fontId="2" fillId="0" borderId="7" xfId="18" applyFont="1" applyBorder="1" applyAlignment="1">
      <alignment horizontal="center" vertical="center"/>
    </xf>
    <xf numFmtId="0" fontId="2" fillId="0" borderId="11" xfId="18" applyFont="1" applyBorder="1" applyAlignment="1">
      <alignment horizontal="center" vertical="center"/>
    </xf>
    <xf numFmtId="0" fontId="2" fillId="0" borderId="13" xfId="18" applyFont="1" applyBorder="1" applyAlignment="1">
      <alignment horizontal="center" vertical="center"/>
    </xf>
    <xf numFmtId="0" fontId="2" fillId="0" borderId="8" xfId="18" applyFont="1" applyBorder="1" applyAlignment="1">
      <alignment horizontal="center"/>
    </xf>
    <xf numFmtId="0" fontId="2" fillId="0" borderId="10" xfId="18" applyFont="1" applyBorder="1" applyAlignment="1">
      <alignment horizontal="center"/>
    </xf>
    <xf numFmtId="0" fontId="2" fillId="0" borderId="6" xfId="18" applyFont="1" applyBorder="1" applyAlignment="1">
      <alignment horizontal="center" vertical="center"/>
    </xf>
    <xf numFmtId="0" fontId="2" fillId="0" borderId="39" xfId="18" applyFont="1" applyBorder="1" applyAlignment="1">
      <alignment horizontal="center" vertical="center"/>
    </xf>
    <xf numFmtId="0" fontId="2" fillId="0" borderId="0" xfId="18" applyFont="1" applyBorder="1" applyAlignment="1">
      <alignment horizontal="center" vertical="center"/>
    </xf>
    <xf numFmtId="0" fontId="2" fillId="0" borderId="40" xfId="18" applyFont="1" applyBorder="1" applyAlignment="1">
      <alignment horizontal="center" vertical="center"/>
    </xf>
    <xf numFmtId="0" fontId="2" fillId="0" borderId="12" xfId="18" applyFont="1" applyBorder="1" applyAlignment="1">
      <alignment horizontal="center" vertical="center"/>
    </xf>
    <xf numFmtId="0" fontId="2" fillId="0" borderId="0" xfId="18" applyFont="1" applyFill="1" applyAlignment="1">
      <alignment horizontal="center"/>
    </xf>
    <xf numFmtId="0" fontId="2" fillId="0" borderId="17" xfId="12" applyFont="1" applyBorder="1" applyAlignment="1">
      <alignment horizontal="center"/>
    </xf>
    <xf numFmtId="0" fontId="2" fillId="0" borderId="18" xfId="12" applyFont="1" applyBorder="1" applyAlignment="1">
      <alignment horizontal="center"/>
    </xf>
    <xf numFmtId="0" fontId="3" fillId="0" borderId="17" xfId="12" applyFont="1" applyBorder="1" applyAlignment="1">
      <alignment horizontal="center"/>
    </xf>
    <xf numFmtId="0" fontId="3" fillId="0" borderId="2" xfId="12" applyFont="1" applyBorder="1" applyAlignment="1">
      <alignment horizontal="center"/>
    </xf>
    <xf numFmtId="0" fontId="3" fillId="0" borderId="18" xfId="12" applyFont="1" applyBorder="1" applyAlignment="1">
      <alignment horizontal="center"/>
    </xf>
    <xf numFmtId="0" fontId="3" fillId="0" borderId="22" xfId="12" applyFont="1" applyBorder="1" applyAlignment="1">
      <alignment horizontal="center" vertical="center"/>
    </xf>
    <xf numFmtId="0" fontId="3" fillId="0" borderId="24" xfId="12" applyFont="1" applyBorder="1" applyAlignment="1">
      <alignment horizontal="center" vertical="center"/>
    </xf>
    <xf numFmtId="0" fontId="2" fillId="0" borderId="0" xfId="11" applyFont="1" applyFill="1" applyAlignment="1">
      <alignment horizontal="center" vertical="center"/>
    </xf>
    <xf numFmtId="0" fontId="3" fillId="0" borderId="17" xfId="11" applyFont="1" applyFill="1" applyBorder="1" applyAlignment="1">
      <alignment horizontal="center" vertical="center"/>
    </xf>
    <xf numFmtId="0" fontId="3" fillId="0" borderId="2" xfId="11" applyFont="1" applyFill="1" applyBorder="1" applyAlignment="1">
      <alignment horizontal="center" vertical="center"/>
    </xf>
    <xf numFmtId="0" fontId="3" fillId="0" borderId="18" xfId="11" applyFont="1" applyFill="1" applyBorder="1" applyAlignment="1">
      <alignment horizontal="center" vertical="center"/>
    </xf>
    <xf numFmtId="0" fontId="2" fillId="0" borderId="0" xfId="12" applyFont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4" fillId="0" borderId="26" xfId="9" applyFont="1" applyBorder="1" applyAlignment="1">
      <alignment horizontal="center"/>
    </xf>
    <xf numFmtId="0" fontId="4" fillId="0" borderId="3" xfId="9" applyFont="1" applyBorder="1" applyAlignment="1">
      <alignment horizontal="center"/>
    </xf>
    <xf numFmtId="0" fontId="4" fillId="0" borderId="0" xfId="9" applyFont="1" applyAlignment="1">
      <alignment horizontal="center"/>
    </xf>
    <xf numFmtId="0" fontId="4" fillId="0" borderId="0" xfId="9" applyFont="1" applyAlignment="1">
      <alignment horizontal="left"/>
    </xf>
    <xf numFmtId="43" fontId="15" fillId="0" borderId="0" xfId="1" applyFont="1" applyFill="1" applyAlignment="1">
      <alignment horizontal="center"/>
    </xf>
    <xf numFmtId="43" fontId="2" fillId="0" borderId="0" xfId="1" applyFont="1" applyFill="1" applyAlignment="1">
      <alignment horizontal="center"/>
    </xf>
    <xf numFmtId="43" fontId="16" fillId="0" borderId="33" xfId="1" applyFont="1" applyFill="1" applyBorder="1" applyAlignment="1">
      <alignment horizontal="center"/>
    </xf>
    <xf numFmtId="43" fontId="16" fillId="0" borderId="0" xfId="1" applyFont="1" applyFill="1" applyBorder="1" applyAlignment="1">
      <alignment horizontal="center"/>
    </xf>
    <xf numFmtId="43" fontId="3" fillId="0" borderId="0" xfId="1" applyFont="1" applyFill="1" applyAlignment="1">
      <alignment horizontal="center"/>
    </xf>
    <xf numFmtId="43" fontId="16" fillId="0" borderId="0" xfId="1" applyFont="1" applyFill="1" applyAlignment="1">
      <alignment horizontal="center"/>
    </xf>
  </cellXfs>
  <cellStyles count="22">
    <cellStyle name="Comma 2" xfId="2"/>
    <cellStyle name="Comma 3" xfId="3"/>
    <cellStyle name="Comma 4" xfId="4"/>
    <cellStyle name="Comma 4 2" xfId="5"/>
    <cellStyle name="Comma 5" xfId="6"/>
    <cellStyle name="Comma 6" xfId="7"/>
    <cellStyle name="Comma 7" xfId="8"/>
    <cellStyle name="Normal 2" xfId="9"/>
    <cellStyle name="Normal 3" xfId="10"/>
    <cellStyle name="Normal 4" xfId="11"/>
    <cellStyle name="Normal 5" xfId="12"/>
    <cellStyle name="เครื่องหมายจุลภาค" xfId="1" builtinId="3"/>
    <cellStyle name="เครื่องหมายจุลภาค 2" xfId="13"/>
    <cellStyle name="เครื่องหมายจุลภาค 2 2" xfId="14"/>
    <cellStyle name="เครื่องหมายจุลภาค 3" xfId="15"/>
    <cellStyle name="เครื่องหมายจุลภาค 4" xfId="16"/>
    <cellStyle name="เครื่องหมายจุลภาค 5" xfId="17"/>
    <cellStyle name="ปกติ" xfId="0" builtinId="0"/>
    <cellStyle name="ปกติ 2" xfId="18"/>
    <cellStyle name="ปกติ 3" xfId="21"/>
    <cellStyle name="ปกติ 4" xfId="19"/>
    <cellStyle name="ปกติ 5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7;&#3605;%20&#3648;&#3607;&#3624;&#3610;&#3634;&#3621;&#3629;&#3656;&#3634;&#3623;&#3614;&#3632;&#3618;&#3641;&#3609;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591;&#3610;&#3611;&#3619;&#3632;&#3617;&#3634;&#3603;&#3629;&#3656;&#3634;&#3623;&#3614;&#3632;&#3618;&#3641;&#3609;&#3592;&#3634;&#3585;&#3614;&#3637;&#3656;&#3648;&#3592;&#3637;&#3657;&#3618;&#361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ปรับปรุง "/>
      <sheetName val="ปรับปรุง"/>
      <sheetName val="ปรับปรุง (2)"/>
      <sheetName val="หมายเหตุ1"/>
      <sheetName val="งบทดลอง"/>
      <sheetName val="Sheet3"/>
      <sheetName val="ปรับปรุงปิดบัญชี (3)"/>
      <sheetName val="ปรับปรุงปิดบัญชี (2)"/>
      <sheetName val="บช. 5.บก"/>
      <sheetName val="งบแสดงฐานะ"/>
      <sheetName val=" n.2งบ ทส"/>
      <sheetName val="n.3งส,4กสท."/>
      <sheetName val="5,รดค้าง6,7ลูกหนี้ภาษ๊"/>
      <sheetName val="8ค้างจ่ายกันเงิน60"/>
      <sheetName val="n.9เงินรับฝาก"/>
      <sheetName val="n.10สะสม"/>
      <sheetName val="10เจ่ายสำรองเงินสสม"/>
      <sheetName val="กระดาษค้างจ่ายกันเงิน60 (2)"/>
      <sheetName val="4รด.ค้างรับ"/>
      <sheetName val="n.7เจ้าหนี้เงินกุ้"/>
      <sheetName val="เงินฝากธนาคาร (2)"/>
      <sheetName val="พิสูจน์เงินสด"/>
      <sheetName val="ครุภัณฑ์"/>
      <sheetName val="ที่ดิน"/>
      <sheetName val="ประกอบงบทรัพย์สิน (4)"/>
      <sheetName val="กระดาษทำการงบทรัพย์สิน"/>
      <sheetName val="กระดาษทำการค้างจ่าย 59"/>
      <sheetName val="เงินฝากกสท."/>
      <sheetName val="ทรัพย์สินเกิดจากเงินกู้"/>
      <sheetName val="เงินทุนสำรองเงินสะสม"/>
      <sheetName val="อนุมัติจ่ายเงินสะสม"/>
      <sheetName val="จน.เงินกู้ (2)"/>
      <sheetName val="n.5,6ลน.ภาษี,อื่น"/>
      <sheetName val="ลน.เงินสะสม"/>
      <sheetName val="จน.เงินกู้"/>
      <sheetName val="n7ค้างจ่าย"/>
      <sheetName val="เศรษฐกิจชุมชน"/>
      <sheetName val="กระดาษทำการเงินสะสม"/>
      <sheetName val="รายจ่ายรอจ่าย 58"/>
      <sheetName val="กระดาษทำการรายจ่ายรอจ่าย 57"/>
      <sheetName val="เงินอุดหนุนเฉพาะกิจ ปี 57"/>
      <sheetName val="เศรษฐกิจชุมชน (2)"/>
      <sheetName val="Sheet2"/>
      <sheetName val="แนบลน.ภาษีท้องที่"/>
      <sheetName val="แนบลน.ภาษีน้ำ"/>
      <sheetName val="ที่ดิน (2)"/>
      <sheetName val="ครุภัณฑ์ (2)"/>
      <sheetName val="ประกอบงบทรัพย์สิน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F7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B14" t="str">
            <v>ธนาคารเพื่อการเกษตรและสหกรณ์การเกษตร</v>
          </cell>
        </row>
        <row r="15">
          <cell r="E15" t="str">
            <v>ออมทรัพย์</v>
          </cell>
        </row>
        <row r="16">
          <cell r="E16" t="str">
            <v>ออมทรัพย์</v>
          </cell>
        </row>
        <row r="17">
          <cell r="E17" t="str">
            <v>กระแสรายวัน</v>
          </cell>
          <cell r="F17">
            <v>0</v>
          </cell>
        </row>
        <row r="18">
          <cell r="E18" t="str">
            <v>กระแสรายวัน</v>
          </cell>
          <cell r="F18">
            <v>0</v>
          </cell>
        </row>
        <row r="29">
          <cell r="A29" t="str">
            <v>รายจ่ายค้างจ่าย</v>
          </cell>
        </row>
        <row r="30">
          <cell r="A30" t="str">
            <v>เงินรับฝาก</v>
          </cell>
        </row>
        <row r="31">
          <cell r="B31" t="str">
            <v>ภาษีหัก ณ ที่จ่าย</v>
          </cell>
        </row>
        <row r="32">
          <cell r="B32" t="str">
            <v>เงินรับฝากค่าใช้จ่ายในการจัดเก็บภาษีบำรุงท้องที่ 5%</v>
          </cell>
        </row>
        <row r="33">
          <cell r="B33" t="str">
            <v>เงินรับฝากประกันสัญญา</v>
          </cell>
        </row>
        <row r="35">
          <cell r="S35">
            <v>11544272.859999996</v>
          </cell>
        </row>
        <row r="88">
          <cell r="M88">
            <v>1075476.0199999958</v>
          </cell>
        </row>
      </sheetData>
      <sheetData sheetId="9" refreshError="1">
        <row r="10">
          <cell r="J10">
            <v>944176.77</v>
          </cell>
        </row>
      </sheetData>
      <sheetData sheetId="10" refreshError="1">
        <row r="24">
          <cell r="F24">
            <v>40170909</v>
          </cell>
        </row>
      </sheetData>
      <sheetData sheetId="11" refreshError="1">
        <row r="14">
          <cell r="I14">
            <v>13958750.24</v>
          </cell>
        </row>
        <row r="20">
          <cell r="I20">
            <v>944176.77</v>
          </cell>
        </row>
      </sheetData>
      <sheetData sheetId="12" refreshError="1">
        <row r="6">
          <cell r="G6">
            <v>40000</v>
          </cell>
        </row>
        <row r="18">
          <cell r="G18">
            <v>11914.780999999999</v>
          </cell>
        </row>
        <row r="25">
          <cell r="G25">
            <v>14044</v>
          </cell>
        </row>
      </sheetData>
      <sheetData sheetId="13" refreshError="1">
        <row r="15">
          <cell r="G15">
            <v>520909.4</v>
          </cell>
        </row>
      </sheetData>
      <sheetData sheetId="14" refreshError="1">
        <row r="11">
          <cell r="D11">
            <v>303766.21000000002</v>
          </cell>
        </row>
      </sheetData>
      <sheetData sheetId="15" refreshError="1">
        <row r="13">
          <cell r="H13">
            <v>11544272.859999996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D8" t="str">
            <v>ออมทรัพย์</v>
          </cell>
        </row>
        <row r="9">
          <cell r="D9" t="str">
            <v>ออมทรัพย์</v>
          </cell>
        </row>
        <row r="10">
          <cell r="D10" t="str">
            <v>กระแสรายวัน</v>
          </cell>
        </row>
        <row r="11">
          <cell r="D11" t="str">
            <v>กระแสรายวัน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>
        <row r="7">
          <cell r="I7">
            <v>15435064</v>
          </cell>
        </row>
        <row r="8">
          <cell r="I8">
            <v>4155389</v>
          </cell>
        </row>
        <row r="9">
          <cell r="I9">
            <v>4464900</v>
          </cell>
        </row>
        <row r="11">
          <cell r="I11">
            <v>9856900</v>
          </cell>
        </row>
        <row r="12">
          <cell r="I12">
            <v>112000</v>
          </cell>
        </row>
        <row r="13">
          <cell r="I13">
            <v>1966484</v>
          </cell>
        </row>
        <row r="14">
          <cell r="I14">
            <v>1293200</v>
          </cell>
        </row>
        <row r="15">
          <cell r="I15">
            <v>445500</v>
          </cell>
        </row>
        <row r="16">
          <cell r="I16">
            <v>183500</v>
          </cell>
        </row>
        <row r="17">
          <cell r="I17">
            <v>622082</v>
          </cell>
        </row>
        <row r="18">
          <cell r="I18">
            <v>317400</v>
          </cell>
        </row>
        <row r="19">
          <cell r="I19">
            <v>10500</v>
          </cell>
        </row>
        <row r="20">
          <cell r="I20">
            <v>517000</v>
          </cell>
        </row>
        <row r="21">
          <cell r="I21">
            <v>790990</v>
          </cell>
        </row>
        <row r="22">
          <cell r="I22">
            <v>40170909</v>
          </cell>
        </row>
        <row r="24">
          <cell r="C24" t="str">
            <v>เงินรายได้จากเทศบาล</v>
          </cell>
        </row>
      </sheetData>
      <sheetData sheetId="26" refreshError="1"/>
      <sheetData sheetId="27" refreshError="1"/>
      <sheetData sheetId="28" refreshError="1">
        <row r="14">
          <cell r="C14">
            <v>4784000</v>
          </cell>
          <cell r="E14">
            <v>4784000</v>
          </cell>
        </row>
      </sheetData>
      <sheetData sheetId="29" refreshError="1">
        <row r="9">
          <cell r="E9">
            <v>7383937.3199999994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รายรับ"/>
      <sheetName val="จ่ายจากรับ"/>
      <sheetName val="หมายเหตุประกอบ"/>
      <sheetName val="ประมาณการและโอน"/>
      <sheetName val="กระดาษทด(ประมาณการและโอน)"/>
      <sheetName val="เงินอุดหนุน"/>
      <sheetName val="โอน"/>
      <sheetName val="ประมาณการรายจ่ายและรายจ่ายจริ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B1:V112"/>
  <sheetViews>
    <sheetView tabSelected="1" zoomScale="90" zoomScaleNormal="90" workbookViewId="0">
      <selection sqref="A1:M78"/>
    </sheetView>
  </sheetViews>
  <sheetFormatPr defaultRowHeight="23.25"/>
  <cols>
    <col min="1" max="1" width="3.28515625" customWidth="1"/>
    <col min="2" max="2" width="6.5703125" customWidth="1"/>
    <col min="3" max="3" width="7.140625" customWidth="1"/>
    <col min="4" max="4" width="9.28515625" bestFit="1" customWidth="1"/>
    <col min="5" max="5" width="12.7109375" customWidth="1"/>
    <col min="6" max="6" width="19.5703125" customWidth="1"/>
    <col min="7" max="7" width="4.140625" customWidth="1"/>
    <col min="8" max="8" width="5.85546875" customWidth="1"/>
    <col min="9" max="9" width="6.7109375" customWidth="1"/>
    <col min="10" max="10" width="16.85546875" customWidth="1"/>
    <col min="11" max="11" width="7.7109375" customWidth="1"/>
    <col min="12" max="12" width="16" customWidth="1"/>
    <col min="13" max="13" width="2.85546875" customWidth="1"/>
    <col min="15" max="15" width="15.7109375" bestFit="1" customWidth="1"/>
    <col min="16" max="16" width="5" customWidth="1"/>
    <col min="17" max="17" width="21.28515625" customWidth="1"/>
    <col min="18" max="18" width="15" customWidth="1"/>
  </cols>
  <sheetData>
    <row r="1" spans="2:15" ht="24">
      <c r="B1" s="307" t="s">
        <v>0</v>
      </c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6"/>
      <c r="N1" s="6"/>
      <c r="O1" s="3"/>
    </row>
    <row r="2" spans="2:15" ht="24">
      <c r="B2" s="307" t="s">
        <v>1</v>
      </c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6"/>
      <c r="N2" s="6"/>
      <c r="O2" s="3"/>
    </row>
    <row r="3" spans="2:15" ht="24">
      <c r="B3" s="307" t="s">
        <v>243</v>
      </c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6"/>
      <c r="N3" s="6"/>
      <c r="O3" s="3"/>
    </row>
    <row r="4" spans="2:15" ht="24">
      <c r="B4" s="2"/>
      <c r="C4" s="2"/>
      <c r="D4" s="2"/>
      <c r="E4" s="2"/>
      <c r="F4" s="2"/>
      <c r="G4" s="2"/>
      <c r="H4" s="2"/>
      <c r="I4" s="2"/>
      <c r="J4" s="2"/>
      <c r="K4" s="2"/>
      <c r="L4" s="4"/>
      <c r="M4" s="5"/>
      <c r="N4" s="2"/>
      <c r="O4" s="3"/>
    </row>
    <row r="5" spans="2:15" ht="24">
      <c r="B5" s="6" t="s">
        <v>234</v>
      </c>
      <c r="C5" s="6"/>
      <c r="D5" s="6" t="s">
        <v>128</v>
      </c>
      <c r="E5" s="6"/>
      <c r="F5" s="205" t="s">
        <v>18</v>
      </c>
      <c r="G5" s="6"/>
      <c r="H5" s="6"/>
      <c r="I5" s="6"/>
      <c r="J5" s="209" t="s">
        <v>236</v>
      </c>
      <c r="K5" s="6"/>
      <c r="L5" s="205" t="s">
        <v>235</v>
      </c>
      <c r="M5" s="6"/>
      <c r="N5" s="1"/>
      <c r="O5" s="3"/>
    </row>
    <row r="6" spans="2:15" s="8" customFormat="1" ht="27" thickBot="1">
      <c r="B6" s="215" t="s">
        <v>2</v>
      </c>
      <c r="C6" s="215"/>
      <c r="D6" s="215"/>
      <c r="E6" s="6"/>
      <c r="F6" s="7">
        <v>2</v>
      </c>
      <c r="G6" s="7"/>
      <c r="H6" s="7"/>
      <c r="J6" s="9">
        <v>43533259</v>
      </c>
      <c r="L6" s="9">
        <f>'[1] n.2งบ ทส'!F24</f>
        <v>40170909</v>
      </c>
      <c r="M6" s="10"/>
      <c r="O6" s="11"/>
    </row>
    <row r="7" spans="2:15" s="19" customFormat="1" ht="27" thickTop="1">
      <c r="B7" s="214" t="s">
        <v>3</v>
      </c>
      <c r="C7" s="13"/>
      <c r="D7" s="13"/>
      <c r="E7" s="13"/>
      <c r="F7" s="14"/>
      <c r="G7" s="14"/>
      <c r="H7" s="14"/>
      <c r="I7" s="13"/>
      <c r="J7" s="18"/>
      <c r="K7" s="13"/>
      <c r="L7" s="15"/>
      <c r="M7" s="16"/>
      <c r="N7" s="17"/>
    </row>
    <row r="8" spans="2:15" s="19" customFormat="1" ht="24">
      <c r="B8" s="13"/>
      <c r="C8" s="12" t="s">
        <v>4</v>
      </c>
      <c r="D8" s="13"/>
      <c r="E8" s="13"/>
      <c r="F8" s="14"/>
      <c r="G8" s="14"/>
      <c r="H8" s="14"/>
      <c r="I8" s="15"/>
      <c r="J8" s="16"/>
      <c r="K8" s="15"/>
      <c r="L8" s="15"/>
      <c r="M8" s="16"/>
      <c r="N8" s="17"/>
    </row>
    <row r="9" spans="2:15" s="19" customFormat="1" ht="24">
      <c r="B9" s="13"/>
      <c r="C9" s="13"/>
      <c r="D9" s="13" t="s">
        <v>5</v>
      </c>
      <c r="E9" s="13"/>
      <c r="F9" s="14">
        <v>3</v>
      </c>
      <c r="G9" s="14"/>
      <c r="H9" s="14"/>
      <c r="I9" s="15"/>
      <c r="J9" s="17">
        <v>13361764.619999999</v>
      </c>
      <c r="K9" s="15"/>
      <c r="L9" s="20">
        <f>'[1]n.3งส,4กสท.'!I14</f>
        <v>13958750.24</v>
      </c>
      <c r="M9" s="16"/>
      <c r="N9" s="21"/>
    </row>
    <row r="10" spans="2:15" ht="24">
      <c r="B10" s="22"/>
      <c r="C10" s="22"/>
      <c r="D10" s="22" t="s">
        <v>6</v>
      </c>
      <c r="E10" s="22"/>
      <c r="F10" s="23">
        <v>4</v>
      </c>
      <c r="G10" s="23"/>
      <c r="H10" s="23"/>
      <c r="I10" s="24"/>
      <c r="J10" s="81">
        <v>1023555.07</v>
      </c>
      <c r="K10" s="24"/>
      <c r="L10" s="24">
        <f>'[1]n.3งส,4กสท.'!I20</f>
        <v>944176.77</v>
      </c>
      <c r="M10" s="25"/>
      <c r="N10" s="26"/>
      <c r="O10" s="2"/>
    </row>
    <row r="11" spans="2:15" ht="24">
      <c r="B11" s="22"/>
      <c r="C11" s="22"/>
      <c r="D11" s="22" t="s">
        <v>7</v>
      </c>
      <c r="E11" s="22"/>
      <c r="F11" s="23">
        <v>5</v>
      </c>
      <c r="G11" s="23"/>
      <c r="H11" s="23"/>
      <c r="I11" s="24"/>
      <c r="J11" s="81">
        <v>5666370</v>
      </c>
      <c r="K11" s="24"/>
      <c r="L11" s="24">
        <f>'[1]5,รดค้าง6,7ลูกหนี้ภาษ๊'!G6</f>
        <v>40000</v>
      </c>
      <c r="M11" s="25"/>
      <c r="N11" s="26"/>
      <c r="O11" s="2"/>
    </row>
    <row r="12" spans="2:15" ht="24">
      <c r="B12" s="28"/>
      <c r="C12" s="28"/>
      <c r="D12" s="29" t="s">
        <v>8</v>
      </c>
      <c r="E12" s="28"/>
      <c r="F12" s="23">
        <v>6</v>
      </c>
      <c r="G12" s="23"/>
      <c r="H12" s="23"/>
      <c r="I12" s="30"/>
      <c r="J12" s="81">
        <v>6190</v>
      </c>
      <c r="K12" s="30"/>
      <c r="L12" s="24">
        <f>'[1]5,รดค้าง6,7ลูกหนี้ภาษ๊'!G18</f>
        <v>11914.780999999999</v>
      </c>
      <c r="M12" s="25"/>
      <c r="N12" s="27"/>
      <c r="O12" s="2"/>
    </row>
    <row r="13" spans="2:15" ht="24">
      <c r="B13" s="22"/>
      <c r="C13" s="22"/>
      <c r="D13" s="22" t="s">
        <v>9</v>
      </c>
      <c r="E13" s="22"/>
      <c r="F13" s="23">
        <v>7</v>
      </c>
      <c r="G13" s="23"/>
      <c r="H13" s="23"/>
      <c r="I13" s="22"/>
      <c r="J13" s="81">
        <v>28774</v>
      </c>
      <c r="K13" s="22"/>
      <c r="L13" s="20">
        <f>'[1]5,รดค้าง6,7ลูกหนี้ภาษ๊'!G25</f>
        <v>14044</v>
      </c>
      <c r="M13" s="25"/>
      <c r="N13" s="27"/>
      <c r="O13" s="2"/>
    </row>
    <row r="14" spans="2:15" s="8" customFormat="1" ht="24">
      <c r="B14" s="31"/>
      <c r="C14" s="31"/>
      <c r="D14" s="31" t="s">
        <v>10</v>
      </c>
      <c r="E14" s="31"/>
      <c r="F14" s="32"/>
      <c r="G14" s="32"/>
      <c r="H14" s="32"/>
      <c r="I14" s="31"/>
      <c r="J14" s="211">
        <f>SUM(J9:J13)</f>
        <v>20086653.689999998</v>
      </c>
      <c r="K14" s="31"/>
      <c r="L14" s="33">
        <f>SUM(L9:L13)</f>
        <v>14968885.790999999</v>
      </c>
      <c r="M14" s="34"/>
      <c r="N14" s="35"/>
    </row>
    <row r="15" spans="2:15" ht="24">
      <c r="B15" s="29"/>
      <c r="C15" s="28" t="s">
        <v>11</v>
      </c>
      <c r="D15" s="29"/>
      <c r="E15" s="29"/>
      <c r="F15" s="23"/>
      <c r="G15" s="23"/>
      <c r="H15" s="23"/>
      <c r="I15" s="22"/>
      <c r="J15" s="27"/>
      <c r="K15" s="22"/>
      <c r="L15" s="20"/>
      <c r="M15" s="25"/>
      <c r="N15" s="27"/>
      <c r="O15" s="2"/>
    </row>
    <row r="16" spans="2:15" ht="24">
      <c r="B16" s="29"/>
      <c r="C16" s="28"/>
      <c r="D16" s="37" t="s">
        <v>12</v>
      </c>
      <c r="E16" s="29"/>
      <c r="F16" s="23">
        <v>2</v>
      </c>
      <c r="G16" s="23"/>
      <c r="H16" s="23"/>
      <c r="I16" s="22"/>
      <c r="J16" s="81">
        <v>6353600</v>
      </c>
      <c r="K16" s="22"/>
      <c r="L16" s="24">
        <f>[1]ทรัพย์สินเกิดจากเงินกู้!E14</f>
        <v>4784000</v>
      </c>
      <c r="M16" s="25"/>
      <c r="N16" s="27"/>
      <c r="O16" s="2"/>
    </row>
    <row r="17" spans="2:15" s="8" customFormat="1" ht="24">
      <c r="B17" s="31"/>
      <c r="C17" s="31"/>
      <c r="D17" s="31" t="s">
        <v>13</v>
      </c>
      <c r="E17" s="31"/>
      <c r="F17" s="32"/>
      <c r="G17" s="32"/>
      <c r="H17" s="32"/>
      <c r="I17" s="31"/>
      <c r="J17" s="10">
        <f>SUM(J16)</f>
        <v>6353600</v>
      </c>
      <c r="K17" s="31"/>
      <c r="L17" s="38">
        <f>SUM(L16)</f>
        <v>4784000</v>
      </c>
      <c r="M17" s="34"/>
      <c r="N17" s="36"/>
    </row>
    <row r="18" spans="2:15" ht="24.75" thickBot="1">
      <c r="B18" s="31" t="s">
        <v>14</v>
      </c>
      <c r="C18" s="22"/>
      <c r="D18" s="22"/>
      <c r="E18" s="22"/>
      <c r="F18" s="23"/>
      <c r="G18" s="23"/>
      <c r="H18" s="23"/>
      <c r="I18" s="22"/>
      <c r="J18" s="212">
        <f>J14+J17</f>
        <v>26440253.689999998</v>
      </c>
      <c r="K18" s="22"/>
      <c r="L18" s="39">
        <f>L14+L17</f>
        <v>19752885.791000001</v>
      </c>
      <c r="M18" s="25"/>
      <c r="N18" s="27"/>
      <c r="O18" s="2"/>
    </row>
    <row r="19" spans="2:15" ht="24.75" thickTop="1">
      <c r="B19" s="31"/>
      <c r="C19" s="22"/>
      <c r="D19" s="22"/>
      <c r="E19" s="22"/>
      <c r="F19" s="23"/>
      <c r="G19" s="23"/>
      <c r="H19" s="23"/>
      <c r="I19" s="22"/>
      <c r="J19" s="22"/>
      <c r="K19" s="22"/>
      <c r="L19" s="229"/>
      <c r="M19" s="25"/>
      <c r="N19" s="27"/>
      <c r="O19" s="2"/>
    </row>
    <row r="20" spans="2:15" ht="24">
      <c r="B20" s="12" t="s">
        <v>15</v>
      </c>
      <c r="C20" s="19"/>
      <c r="D20" s="19"/>
      <c r="E20" s="42"/>
      <c r="F20" s="19"/>
      <c r="G20" s="23"/>
      <c r="H20" s="23"/>
      <c r="I20" s="22"/>
      <c r="J20" s="22"/>
      <c r="K20" s="22"/>
      <c r="L20" s="229"/>
      <c r="M20" s="25"/>
      <c r="N20" s="27"/>
      <c r="O20" s="2"/>
    </row>
    <row r="21" spans="2:15" ht="24">
      <c r="B21" s="31"/>
      <c r="C21" s="22"/>
      <c r="D21" s="22"/>
      <c r="E21" s="22"/>
      <c r="F21" s="23"/>
      <c r="G21" s="23"/>
      <c r="H21" s="23"/>
      <c r="I21" s="22"/>
      <c r="J21" s="22"/>
      <c r="K21" s="22"/>
      <c r="L21" s="229"/>
      <c r="M21" s="25"/>
      <c r="N21" s="27"/>
      <c r="O21" s="2"/>
    </row>
    <row r="22" spans="2:15" ht="24">
      <c r="B22" s="31"/>
      <c r="C22" s="22"/>
      <c r="D22" s="22"/>
      <c r="E22" s="22"/>
      <c r="F22" s="23"/>
      <c r="G22" s="23"/>
      <c r="H22" s="23"/>
      <c r="I22" s="22"/>
      <c r="J22" s="22"/>
      <c r="K22" s="22"/>
      <c r="L22" s="229"/>
      <c r="M22" s="25"/>
      <c r="N22" s="27"/>
      <c r="O22" s="2"/>
    </row>
    <row r="23" spans="2:15" ht="24">
      <c r="B23" s="31"/>
      <c r="C23" s="22"/>
      <c r="D23" s="22"/>
      <c r="E23" s="22"/>
      <c r="F23" s="23"/>
      <c r="G23" s="23"/>
      <c r="H23" s="23"/>
      <c r="I23" s="22"/>
      <c r="J23" s="22"/>
      <c r="K23" s="22"/>
      <c r="L23" s="229"/>
      <c r="M23" s="25"/>
      <c r="N23" s="27"/>
      <c r="O23" s="2"/>
    </row>
    <row r="24" spans="2:15" ht="24">
      <c r="B24" s="31"/>
      <c r="C24" s="22"/>
      <c r="D24" s="22"/>
      <c r="E24" s="22"/>
      <c r="F24" s="23"/>
      <c r="G24" s="23"/>
      <c r="H24" s="23"/>
      <c r="I24" s="22"/>
      <c r="J24" s="22"/>
      <c r="K24" s="22"/>
      <c r="L24" s="229"/>
      <c r="M24" s="25"/>
      <c r="N24" s="27"/>
      <c r="O24" s="2"/>
    </row>
    <row r="25" spans="2:15" ht="24">
      <c r="B25" s="31"/>
      <c r="C25" s="22"/>
      <c r="D25" s="22"/>
      <c r="E25" s="22"/>
      <c r="F25" s="23"/>
      <c r="G25" s="23"/>
      <c r="H25" s="23"/>
      <c r="I25" s="22"/>
      <c r="J25" s="22"/>
      <c r="K25" s="22"/>
      <c r="L25" s="229"/>
      <c r="M25" s="25"/>
      <c r="N25" s="27"/>
      <c r="O25" s="2"/>
    </row>
    <row r="26" spans="2:15" ht="24">
      <c r="B26" s="31"/>
      <c r="C26" s="22"/>
      <c r="D26" s="22"/>
      <c r="E26" s="22"/>
      <c r="F26" s="23"/>
      <c r="G26" s="23"/>
      <c r="H26" s="23"/>
      <c r="I26" s="22"/>
      <c r="J26" s="22"/>
      <c r="K26" s="22"/>
      <c r="L26" s="229"/>
      <c r="M26" s="25"/>
      <c r="N26" s="27"/>
      <c r="O26" s="2"/>
    </row>
    <row r="27" spans="2:15" ht="24">
      <c r="B27" s="31"/>
      <c r="C27" s="22"/>
      <c r="D27" s="22"/>
      <c r="E27" s="22"/>
      <c r="F27" s="23"/>
      <c r="G27" s="23"/>
      <c r="H27" s="23"/>
      <c r="I27" s="22"/>
      <c r="J27" s="22"/>
      <c r="K27" s="22"/>
      <c r="L27" s="229"/>
      <c r="M27" s="25"/>
      <c r="N27" s="27"/>
      <c r="O27" s="2"/>
    </row>
    <row r="28" spans="2:15" ht="24">
      <c r="B28" s="31"/>
      <c r="C28" s="22"/>
      <c r="D28" s="22"/>
      <c r="E28" s="22"/>
      <c r="F28" s="23"/>
      <c r="G28" s="23"/>
      <c r="H28" s="23"/>
      <c r="I28" s="22"/>
      <c r="J28" s="22"/>
      <c r="K28" s="22"/>
      <c r="L28" s="229"/>
      <c r="M28" s="25"/>
      <c r="N28" s="27"/>
      <c r="O28" s="2"/>
    </row>
    <row r="29" spans="2:15" ht="24">
      <c r="B29" s="31"/>
      <c r="C29" s="22"/>
      <c r="D29" s="22"/>
      <c r="E29" s="22"/>
      <c r="F29" s="23"/>
      <c r="G29" s="23"/>
      <c r="H29" s="23"/>
      <c r="I29" s="22"/>
      <c r="J29" s="22"/>
      <c r="K29" s="22"/>
      <c r="L29" s="229"/>
      <c r="M29" s="25"/>
      <c r="N29" s="27"/>
      <c r="O29" s="2"/>
    </row>
    <row r="30" spans="2:15" ht="24">
      <c r="B30" s="31"/>
      <c r="C30" s="22"/>
      <c r="D30" s="22"/>
      <c r="E30" s="22"/>
      <c r="F30" s="23"/>
      <c r="G30" s="23"/>
      <c r="H30" s="23"/>
      <c r="I30" s="22"/>
      <c r="J30" s="22"/>
      <c r="K30" s="22"/>
      <c r="L30" s="229"/>
      <c r="M30" s="25"/>
      <c r="N30" s="27"/>
      <c r="O30" s="2"/>
    </row>
    <row r="31" spans="2:15" ht="24">
      <c r="B31" s="307" t="s">
        <v>16</v>
      </c>
      <c r="C31" s="307"/>
      <c r="D31" s="307"/>
      <c r="E31" s="6"/>
      <c r="F31" s="6" t="s">
        <v>246</v>
      </c>
      <c r="G31" s="6"/>
      <c r="H31" s="6"/>
      <c r="I31" s="6"/>
      <c r="J31" s="6"/>
      <c r="K31" s="6" t="s">
        <v>245</v>
      </c>
      <c r="L31" s="6"/>
      <c r="M31" s="6"/>
      <c r="N31" s="27"/>
      <c r="O31" s="2"/>
    </row>
    <row r="32" spans="2:15" ht="24">
      <c r="B32" s="6" t="s">
        <v>321</v>
      </c>
      <c r="C32" s="6"/>
      <c r="D32" s="6"/>
      <c r="E32" s="6"/>
      <c r="F32" s="6" t="s">
        <v>247</v>
      </c>
      <c r="G32" s="6"/>
      <c r="H32" s="6"/>
      <c r="I32" s="6"/>
      <c r="J32" s="6"/>
      <c r="K32" s="307" t="s">
        <v>17</v>
      </c>
      <c r="L32" s="307"/>
      <c r="M32" s="307"/>
      <c r="N32" s="27"/>
      <c r="O32" s="2"/>
    </row>
    <row r="33" spans="2:15" ht="24">
      <c r="B33" s="31"/>
      <c r="C33" s="22"/>
      <c r="D33" s="22"/>
      <c r="E33" s="22"/>
      <c r="F33" s="23"/>
      <c r="G33" s="23"/>
      <c r="H33" s="23"/>
      <c r="I33" s="22"/>
      <c r="J33" s="22"/>
      <c r="K33" s="22"/>
      <c r="L33" s="229"/>
      <c r="M33" s="25"/>
      <c r="N33" s="27"/>
      <c r="O33" s="2"/>
    </row>
    <row r="34" spans="2:15" ht="24">
      <c r="B34" s="31"/>
      <c r="C34" s="22"/>
      <c r="D34" s="22"/>
      <c r="E34" s="22"/>
      <c r="F34" s="23"/>
      <c r="G34" s="23"/>
      <c r="H34" s="23"/>
      <c r="I34" s="22"/>
      <c r="J34" s="22"/>
      <c r="K34" s="22"/>
      <c r="L34" s="229"/>
      <c r="M34" s="25"/>
      <c r="N34" s="27"/>
      <c r="O34" s="2"/>
    </row>
    <row r="35" spans="2:15" ht="24">
      <c r="B35" s="31"/>
      <c r="C35" s="22"/>
      <c r="D35" s="22"/>
      <c r="E35" s="22"/>
      <c r="F35" s="23"/>
      <c r="G35" s="23"/>
      <c r="H35" s="23"/>
      <c r="I35" s="22"/>
      <c r="J35" s="22"/>
      <c r="K35" s="22"/>
      <c r="L35" s="229"/>
      <c r="M35" s="25"/>
      <c r="N35" s="27"/>
      <c r="O35" s="2"/>
    </row>
    <row r="36" spans="2:15" ht="24">
      <c r="B36" s="31"/>
      <c r="C36" s="22"/>
      <c r="D36" s="22"/>
      <c r="E36" s="22"/>
      <c r="F36" s="23"/>
      <c r="G36" s="23"/>
      <c r="H36" s="23"/>
      <c r="I36" s="22"/>
      <c r="J36" s="22"/>
      <c r="K36" s="22"/>
      <c r="L36" s="229"/>
      <c r="M36" s="25"/>
      <c r="N36" s="27"/>
      <c r="O36" s="2"/>
    </row>
    <row r="37" spans="2:15" ht="24">
      <c r="B37" s="31"/>
      <c r="C37" s="22"/>
      <c r="D37" s="22"/>
      <c r="E37" s="22"/>
      <c r="F37" s="23"/>
      <c r="G37" s="23"/>
      <c r="H37" s="23"/>
      <c r="I37" s="22"/>
      <c r="J37" s="22"/>
      <c r="K37" s="22"/>
      <c r="L37" s="229"/>
      <c r="M37" s="25"/>
      <c r="N37" s="27"/>
      <c r="O37" s="2"/>
    </row>
    <row r="38" spans="2:15" ht="24">
      <c r="B38" s="31"/>
      <c r="C38" s="22"/>
      <c r="D38" s="22"/>
      <c r="E38" s="22"/>
      <c r="F38" s="23"/>
      <c r="G38" s="23"/>
      <c r="H38" s="23"/>
      <c r="I38" s="22"/>
      <c r="J38" s="22"/>
      <c r="K38" s="22"/>
      <c r="L38" s="229"/>
      <c r="M38" s="25"/>
      <c r="N38" s="27"/>
      <c r="O38" s="2"/>
    </row>
    <row r="39" spans="2:15" ht="24">
      <c r="B39" s="307" t="s">
        <v>0</v>
      </c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6"/>
      <c r="N39" s="6"/>
      <c r="O39" s="2"/>
    </row>
    <row r="40" spans="2:15" ht="24">
      <c r="B40" s="307" t="s">
        <v>1</v>
      </c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6"/>
      <c r="N40" s="6"/>
      <c r="O40" s="2"/>
    </row>
    <row r="41" spans="2:15" ht="24">
      <c r="B41" s="307" t="s">
        <v>243</v>
      </c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6"/>
      <c r="O41" s="2"/>
    </row>
    <row r="42" spans="2:15" ht="24"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"/>
    </row>
    <row r="43" spans="2:15" ht="24">
      <c r="B43" s="6" t="s">
        <v>234</v>
      </c>
      <c r="C43" s="6"/>
      <c r="D43" s="6" t="s">
        <v>128</v>
      </c>
      <c r="E43" s="6"/>
      <c r="F43" s="209" t="s">
        <v>18</v>
      </c>
      <c r="G43" s="6"/>
      <c r="H43" s="6"/>
      <c r="I43" s="6"/>
      <c r="J43" s="209" t="s">
        <v>236</v>
      </c>
      <c r="K43" s="6"/>
      <c r="L43" s="209" t="s">
        <v>235</v>
      </c>
      <c r="M43" s="6"/>
      <c r="N43" s="1"/>
      <c r="O43" s="2"/>
    </row>
    <row r="44" spans="2:15" ht="27" thickBot="1">
      <c r="B44" s="215" t="s">
        <v>244</v>
      </c>
      <c r="C44" s="215"/>
      <c r="D44" s="215"/>
      <c r="E44" s="6"/>
      <c r="F44" s="209">
        <v>2</v>
      </c>
      <c r="G44" s="209"/>
      <c r="H44" s="209"/>
      <c r="I44" s="8"/>
      <c r="J44" s="9">
        <v>43533259</v>
      </c>
      <c r="K44" s="8"/>
      <c r="L44" s="9">
        <f>L6</f>
        <v>40170909</v>
      </c>
      <c r="M44" s="10"/>
      <c r="N44" s="8"/>
      <c r="O44" s="2"/>
    </row>
    <row r="45" spans="2:15" s="19" customFormat="1" ht="27" thickTop="1">
      <c r="B45" s="213" t="s">
        <v>19</v>
      </c>
      <c r="E45" s="42"/>
    </row>
    <row r="46" spans="2:15" s="19" customFormat="1" ht="24">
      <c r="C46" s="19" t="s">
        <v>20</v>
      </c>
      <c r="E46" s="42"/>
    </row>
    <row r="47" spans="2:15" s="19" customFormat="1" ht="24">
      <c r="D47" s="43" t="str">
        <f>'[1]บช. 5.บก'!A29</f>
        <v>รายจ่ายค้างจ่าย</v>
      </c>
      <c r="E47" s="42"/>
      <c r="F47" s="42">
        <v>8</v>
      </c>
      <c r="G47" s="42"/>
      <c r="H47" s="42"/>
      <c r="J47" s="96">
        <v>6682573.2000000002</v>
      </c>
      <c r="L47" s="43">
        <f>'[1]8ค้างจ่ายกันเงิน60'!G15</f>
        <v>520909.4</v>
      </c>
    </row>
    <row r="48" spans="2:15" s="19" customFormat="1" ht="24" hidden="1">
      <c r="D48" s="19" t="s">
        <v>21</v>
      </c>
      <c r="E48" s="42"/>
      <c r="F48" s="42"/>
      <c r="G48" s="42"/>
      <c r="H48" s="42"/>
      <c r="J48" s="96"/>
      <c r="L48" s="43"/>
    </row>
    <row r="49" spans="2:22" s="19" customFormat="1" ht="24" hidden="1">
      <c r="D49" s="19" t="s">
        <v>22</v>
      </c>
      <c r="E49" s="42"/>
      <c r="F49" s="42"/>
      <c r="G49" s="42"/>
      <c r="H49" s="42"/>
      <c r="J49" s="96"/>
      <c r="L49" s="43"/>
    </row>
    <row r="50" spans="2:22" s="19" customFormat="1" ht="24">
      <c r="D50" s="43" t="str">
        <f>'[1]บช. 5.บก'!A30</f>
        <v>เงินรับฝาก</v>
      </c>
      <c r="E50" s="42"/>
      <c r="F50" s="42">
        <v>9</v>
      </c>
      <c r="G50" s="42"/>
      <c r="H50" s="42"/>
      <c r="J50" s="96">
        <v>218765.74</v>
      </c>
      <c r="L50" s="43">
        <f>[1]n.9เงินรับฝาก!D11</f>
        <v>303766.21000000002</v>
      </c>
    </row>
    <row r="51" spans="2:22" s="41" customFormat="1" ht="24">
      <c r="D51" s="41" t="s">
        <v>23</v>
      </c>
      <c r="E51" s="44"/>
      <c r="F51" s="44"/>
      <c r="G51" s="44"/>
      <c r="H51" s="44"/>
      <c r="J51" s="45">
        <f>SUM(J47:J50)</f>
        <v>6901338.9400000004</v>
      </c>
      <c r="L51" s="45">
        <f>SUM(L47:L50)</f>
        <v>824675.6100000001</v>
      </c>
    </row>
    <row r="52" spans="2:22" s="19" customFormat="1" ht="24">
      <c r="C52" s="41" t="s">
        <v>24</v>
      </c>
      <c r="D52" s="41"/>
      <c r="E52" s="42"/>
      <c r="F52" s="42"/>
      <c r="G52" s="42"/>
      <c r="H52" s="42"/>
      <c r="L52" s="46"/>
    </row>
    <row r="53" spans="2:22" s="19" customFormat="1" ht="24">
      <c r="D53" s="19" t="s">
        <v>237</v>
      </c>
      <c r="E53" s="42"/>
      <c r="F53" s="42">
        <v>10</v>
      </c>
      <c r="G53" s="42"/>
      <c r="H53" s="42"/>
      <c r="J53" s="96">
        <v>1569600</v>
      </c>
      <c r="L53" s="46">
        <v>0</v>
      </c>
    </row>
    <row r="54" spans="2:22" s="41" customFormat="1" ht="24">
      <c r="D54" s="41" t="s">
        <v>25</v>
      </c>
      <c r="E54" s="44"/>
      <c r="F54" s="44"/>
      <c r="G54" s="44"/>
      <c r="H54" s="44"/>
      <c r="J54" s="48">
        <f>SUM(J53)</f>
        <v>1569600</v>
      </c>
      <c r="L54" s="47">
        <f>L53</f>
        <v>0</v>
      </c>
    </row>
    <row r="55" spans="2:22" s="41" customFormat="1" ht="24">
      <c r="B55" s="41" t="s">
        <v>26</v>
      </c>
      <c r="E55" s="44"/>
      <c r="F55" s="44"/>
      <c r="G55" s="44"/>
      <c r="H55" s="44"/>
      <c r="J55" s="45">
        <f>J51+J54</f>
        <v>8470938.9400000013</v>
      </c>
      <c r="L55" s="47">
        <f>L51+L54</f>
        <v>824675.6100000001</v>
      </c>
    </row>
    <row r="56" spans="2:22" s="19" customFormat="1" ht="26.25">
      <c r="B56" s="213" t="s">
        <v>27</v>
      </c>
      <c r="E56" s="42"/>
    </row>
    <row r="57" spans="2:22" s="19" customFormat="1" ht="24">
      <c r="C57" s="19" t="s">
        <v>27</v>
      </c>
      <c r="E57" s="42"/>
      <c r="F57" s="42">
        <v>11</v>
      </c>
      <c r="G57" s="42"/>
      <c r="H57" s="42"/>
      <c r="J57" s="96">
        <v>10218851.289999999</v>
      </c>
      <c r="L57" s="43">
        <f>[1]n.10สะสม!H13</f>
        <v>11544272.859999996</v>
      </c>
    </row>
    <row r="58" spans="2:22" s="19" customFormat="1" ht="24">
      <c r="C58" s="19" t="s">
        <v>28</v>
      </c>
      <c r="E58" s="42"/>
      <c r="F58" s="42"/>
      <c r="G58" s="42"/>
      <c r="H58" s="42"/>
      <c r="J58" s="96">
        <v>7750463.46</v>
      </c>
      <c r="L58" s="43">
        <f>[1]เงินทุนสำรองเงินสะสม!E9</f>
        <v>7383937.3199999994</v>
      </c>
    </row>
    <row r="59" spans="2:22" s="41" customFormat="1" ht="24">
      <c r="D59" s="41" t="s">
        <v>29</v>
      </c>
      <c r="E59" s="44"/>
      <c r="J59" s="48">
        <f>SUM(J57:J58)</f>
        <v>17969314.75</v>
      </c>
      <c r="L59" s="48">
        <f>SUM(L57:L58)</f>
        <v>18928210.179999996</v>
      </c>
    </row>
    <row r="60" spans="2:22" s="41" customFormat="1" ht="24.75" thickBot="1">
      <c r="B60" s="41" t="s">
        <v>30</v>
      </c>
      <c r="E60" s="44"/>
      <c r="J60" s="49">
        <f>J55+J59</f>
        <v>26440253.690000001</v>
      </c>
      <c r="L60" s="49">
        <f>L55+L59</f>
        <v>19752885.789999995</v>
      </c>
      <c r="Q60" s="307"/>
      <c r="R60" s="307"/>
      <c r="S60" s="205"/>
      <c r="T60" s="307"/>
      <c r="U60" s="307"/>
      <c r="V60" s="307"/>
    </row>
    <row r="61" spans="2:22" s="41" customFormat="1" ht="24.75" thickTop="1">
      <c r="E61" s="44"/>
      <c r="L61" s="230"/>
      <c r="Q61" s="209"/>
      <c r="R61" s="209"/>
      <c r="S61" s="209"/>
      <c r="T61" s="209"/>
      <c r="U61" s="209"/>
      <c r="V61" s="209"/>
    </row>
    <row r="62" spans="2:22" s="41" customFormat="1" ht="24">
      <c r="E62" s="44"/>
      <c r="L62" s="230"/>
      <c r="Q62" s="209"/>
      <c r="R62" s="209"/>
      <c r="S62" s="209"/>
      <c r="T62" s="209"/>
      <c r="U62" s="209"/>
      <c r="V62" s="209"/>
    </row>
    <row r="63" spans="2:22" s="41" customFormat="1" ht="24">
      <c r="B63" s="12" t="s">
        <v>15</v>
      </c>
      <c r="C63" s="19"/>
      <c r="D63" s="19"/>
      <c r="E63" s="42"/>
      <c r="F63" s="19"/>
      <c r="G63" s="19"/>
      <c r="L63" s="230"/>
      <c r="Q63" s="209"/>
      <c r="R63" s="209"/>
      <c r="S63" s="209"/>
      <c r="T63" s="209"/>
      <c r="U63" s="209"/>
      <c r="V63" s="209"/>
    </row>
    <row r="64" spans="2:22" s="41" customFormat="1" ht="24">
      <c r="E64" s="44"/>
      <c r="L64" s="230"/>
      <c r="Q64" s="209"/>
      <c r="R64" s="209"/>
      <c r="S64" s="209"/>
      <c r="T64" s="209"/>
      <c r="U64" s="209"/>
      <c r="V64" s="209"/>
    </row>
    <row r="65" spans="2:22" s="41" customFormat="1" ht="24">
      <c r="E65" s="44"/>
      <c r="L65" s="230"/>
      <c r="Q65" s="209"/>
      <c r="R65" s="209"/>
      <c r="S65" s="209"/>
      <c r="T65" s="209"/>
      <c r="U65" s="209"/>
      <c r="V65" s="209"/>
    </row>
    <row r="66" spans="2:22" s="41" customFormat="1" ht="24">
      <c r="E66" s="44"/>
      <c r="L66" s="230"/>
      <c r="Q66" s="209"/>
      <c r="R66" s="209"/>
      <c r="S66" s="209"/>
      <c r="T66" s="209"/>
      <c r="U66" s="209"/>
      <c r="V66" s="209"/>
    </row>
    <row r="67" spans="2:22" s="41" customFormat="1" ht="24">
      <c r="E67" s="44"/>
      <c r="L67" s="230"/>
      <c r="Q67" s="209"/>
      <c r="R67" s="209"/>
      <c r="S67" s="209"/>
      <c r="T67" s="209"/>
      <c r="U67" s="209"/>
      <c r="V67" s="209"/>
    </row>
    <row r="68" spans="2:22" s="19" customFormat="1" ht="24">
      <c r="E68" s="42"/>
      <c r="Q68" s="307"/>
      <c r="R68" s="307"/>
      <c r="S68" s="307"/>
      <c r="T68" s="307"/>
      <c r="U68" s="307"/>
      <c r="V68" s="307"/>
    </row>
    <row r="69" spans="2:22" s="19" customFormat="1" ht="24">
      <c r="B69" s="12"/>
      <c r="E69" s="42"/>
    </row>
    <row r="70" spans="2:22" s="19" customFormat="1" ht="24">
      <c r="B70" s="12"/>
      <c r="E70" s="42"/>
    </row>
    <row r="71" spans="2:22" s="8" customFormat="1" ht="24">
      <c r="B71" s="307" t="s">
        <v>16</v>
      </c>
      <c r="C71" s="307"/>
      <c r="D71" s="307"/>
      <c r="E71" s="6"/>
      <c r="F71" s="6" t="s">
        <v>246</v>
      </c>
      <c r="G71" s="6"/>
      <c r="H71" s="6"/>
      <c r="I71" s="6"/>
      <c r="J71" s="6"/>
      <c r="K71" s="6" t="s">
        <v>245</v>
      </c>
      <c r="L71" s="6"/>
      <c r="M71" s="6"/>
      <c r="N71" s="6"/>
      <c r="O71" s="11"/>
    </row>
    <row r="72" spans="2:22" s="8" customFormat="1" ht="24">
      <c r="B72" s="6" t="s">
        <v>321</v>
      </c>
      <c r="C72" s="6"/>
      <c r="D72" s="6"/>
      <c r="E72" s="6"/>
      <c r="F72" s="6" t="s">
        <v>247</v>
      </c>
      <c r="G72" s="6"/>
      <c r="H72" s="6"/>
      <c r="I72" s="6"/>
      <c r="J72" s="6"/>
      <c r="K72" s="307" t="s">
        <v>17</v>
      </c>
      <c r="L72" s="307"/>
      <c r="M72" s="307"/>
      <c r="N72" s="6"/>
      <c r="O72" s="6"/>
    </row>
    <row r="107" spans="3:13" ht="24" hidden="1">
      <c r="C107" s="8" t="s">
        <v>31</v>
      </c>
      <c r="D107" s="2"/>
      <c r="E107" s="2"/>
      <c r="F107" s="2"/>
      <c r="G107" s="2"/>
      <c r="H107" s="2"/>
      <c r="I107" s="2"/>
      <c r="J107" s="2"/>
      <c r="K107" s="2"/>
      <c r="L107" s="4"/>
      <c r="M107" s="3"/>
    </row>
    <row r="108" spans="3:13" ht="24" hidden="1">
      <c r="C108" s="2" t="s">
        <v>32</v>
      </c>
      <c r="D108" s="2"/>
      <c r="E108" s="2"/>
      <c r="F108" s="2"/>
      <c r="G108" s="2"/>
      <c r="H108" s="2"/>
      <c r="I108" s="2"/>
      <c r="J108" s="2"/>
      <c r="K108" s="2"/>
      <c r="L108" s="4"/>
      <c r="M108" s="3" t="e">
        <f>'[1]บช. 5.บก'!#REF!</f>
        <v>#REF!</v>
      </c>
    </row>
    <row r="109" spans="3:13" ht="24.75" hidden="1" thickBot="1">
      <c r="C109" s="2"/>
      <c r="D109" s="2"/>
      <c r="E109" s="2"/>
      <c r="F109" s="2"/>
      <c r="G109" s="2"/>
      <c r="H109" s="2"/>
      <c r="I109" s="2"/>
      <c r="J109" s="2"/>
      <c r="K109" s="2"/>
      <c r="L109" s="4"/>
      <c r="M109" s="50" t="e">
        <f>SUM(M108:M108)</f>
        <v>#REF!</v>
      </c>
    </row>
    <row r="110" spans="3:13" ht="24" hidden="1">
      <c r="M110" s="3"/>
    </row>
    <row r="111" spans="3:13" ht="24">
      <c r="M111" s="51"/>
    </row>
    <row r="112" spans="3:13" ht="24">
      <c r="M112" s="3"/>
    </row>
  </sheetData>
  <mergeCells count="14">
    <mergeCell ref="K72:M72"/>
    <mergeCell ref="B31:D31"/>
    <mergeCell ref="K32:M32"/>
    <mergeCell ref="B41:M41"/>
    <mergeCell ref="B40:L40"/>
    <mergeCell ref="B39:L39"/>
    <mergeCell ref="B71:D71"/>
    <mergeCell ref="Q68:R68"/>
    <mergeCell ref="S68:V68"/>
    <mergeCell ref="B3:L3"/>
    <mergeCell ref="B2:L2"/>
    <mergeCell ref="B1:L1"/>
    <mergeCell ref="Q60:R60"/>
    <mergeCell ref="T60:V60"/>
  </mergeCells>
  <pageMargins left="0.42" right="0" top="0.6" bottom="0.42" header="0" footer="0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B1:M56"/>
  <sheetViews>
    <sheetView zoomScale="90" zoomScaleNormal="90" workbookViewId="0">
      <selection activeCell="B1" sqref="B1:K46"/>
    </sheetView>
  </sheetViews>
  <sheetFormatPr defaultRowHeight="21.75" customHeight="1"/>
  <cols>
    <col min="1" max="1" width="3" style="52" customWidth="1"/>
    <col min="2" max="2" width="3.42578125" style="52" customWidth="1"/>
    <col min="3" max="3" width="4.28515625" style="52" customWidth="1"/>
    <col min="4" max="4" width="9.140625" style="52"/>
    <col min="5" max="6" width="16.28515625" style="52" customWidth="1"/>
    <col min="7" max="7" width="18.140625" style="52" customWidth="1"/>
    <col min="8" max="8" width="1" style="52" hidden="1" customWidth="1"/>
    <col min="9" max="9" width="24.85546875" style="52" customWidth="1"/>
    <col min="10" max="10" width="17.85546875" style="52" customWidth="1"/>
    <col min="11" max="11" width="16.5703125" style="52" customWidth="1"/>
    <col min="12" max="12" width="9.140625" style="52"/>
    <col min="13" max="13" width="15.7109375" style="52" bestFit="1" customWidth="1"/>
    <col min="14" max="16384" width="9.140625" style="52"/>
  </cols>
  <sheetData>
    <row r="1" spans="2:11" ht="21.75" customHeight="1">
      <c r="B1" s="311" t="s">
        <v>0</v>
      </c>
      <c r="C1" s="311"/>
      <c r="D1" s="311"/>
      <c r="E1" s="311"/>
      <c r="F1" s="311"/>
      <c r="G1" s="311"/>
      <c r="H1" s="311"/>
      <c r="I1" s="311"/>
      <c r="J1" s="311"/>
      <c r="K1" s="311"/>
    </row>
    <row r="2" spans="2:11" ht="21.75" customHeight="1">
      <c r="B2" s="311" t="s">
        <v>33</v>
      </c>
      <c r="C2" s="311"/>
      <c r="D2" s="311"/>
      <c r="E2" s="311"/>
      <c r="F2" s="311"/>
      <c r="G2" s="311"/>
      <c r="H2" s="311"/>
      <c r="I2" s="311"/>
      <c r="J2" s="311"/>
      <c r="K2" s="311"/>
    </row>
    <row r="3" spans="2:11" ht="21.75" customHeight="1">
      <c r="B3" s="311" t="s">
        <v>238</v>
      </c>
      <c r="C3" s="311"/>
      <c r="D3" s="311"/>
      <c r="E3" s="311"/>
      <c r="F3" s="311"/>
      <c r="G3" s="311"/>
      <c r="H3" s="311"/>
      <c r="I3" s="311"/>
      <c r="J3" s="311"/>
      <c r="K3" s="311"/>
    </row>
    <row r="4" spans="2:11" ht="21.75" customHeight="1" thickBot="1">
      <c r="B4" s="53" t="s">
        <v>34</v>
      </c>
      <c r="C4" s="54"/>
      <c r="D4" s="54"/>
      <c r="E4" s="54"/>
      <c r="F4" s="294"/>
      <c r="G4" s="54"/>
      <c r="H4" s="54"/>
      <c r="I4" s="54"/>
      <c r="J4" s="294"/>
      <c r="K4" s="54"/>
    </row>
    <row r="5" spans="2:11" ht="21.75" customHeight="1" thickBot="1">
      <c r="B5" s="315" t="s">
        <v>35</v>
      </c>
      <c r="C5" s="321"/>
      <c r="D5" s="321"/>
      <c r="E5" s="316"/>
      <c r="F5" s="315" t="s">
        <v>36</v>
      </c>
      <c r="G5" s="316"/>
      <c r="H5" s="296"/>
      <c r="I5" s="312" t="s">
        <v>319</v>
      </c>
      <c r="J5" s="313"/>
      <c r="K5" s="314"/>
    </row>
    <row r="6" spans="2:11" ht="21.75" customHeight="1" thickBot="1">
      <c r="B6" s="322"/>
      <c r="C6" s="323"/>
      <c r="D6" s="323"/>
      <c r="E6" s="324"/>
      <c r="F6" s="317"/>
      <c r="G6" s="318"/>
      <c r="H6" s="296"/>
      <c r="I6" s="297" t="s">
        <v>37</v>
      </c>
      <c r="J6" s="319" t="s">
        <v>38</v>
      </c>
      <c r="K6" s="320"/>
    </row>
    <row r="7" spans="2:11" ht="21.75" customHeight="1" thickBot="1">
      <c r="B7" s="317"/>
      <c r="C7" s="325"/>
      <c r="D7" s="325"/>
      <c r="E7" s="318"/>
      <c r="F7" s="295">
        <v>2561</v>
      </c>
      <c r="G7" s="295">
        <v>2560</v>
      </c>
      <c r="H7" s="312"/>
      <c r="I7" s="314"/>
      <c r="J7" s="295">
        <v>2561</v>
      </c>
      <c r="K7" s="295">
        <v>2560</v>
      </c>
    </row>
    <row r="8" spans="2:11" ht="21.75" customHeight="1">
      <c r="B8" s="303" t="s">
        <v>39</v>
      </c>
      <c r="C8" s="304"/>
      <c r="D8" s="305"/>
      <c r="E8" s="306"/>
      <c r="F8" s="56"/>
      <c r="G8" s="57"/>
      <c r="H8" s="58"/>
      <c r="I8" s="59"/>
      <c r="J8" s="298"/>
      <c r="K8" s="57"/>
    </row>
    <row r="9" spans="2:11" s="66" customFormat="1" ht="21.75" customHeight="1">
      <c r="B9" s="60"/>
      <c r="C9" s="61" t="s">
        <v>40</v>
      </c>
      <c r="D9" s="59"/>
      <c r="E9" s="62"/>
      <c r="F9" s="63">
        <v>15972564</v>
      </c>
      <c r="G9" s="63">
        <f>[1]กระดาษทำการงบทรัพย์สิน!I7</f>
        <v>15435064</v>
      </c>
      <c r="H9" s="64"/>
      <c r="I9" s="65" t="str">
        <f>[1]กระดาษทำการงบทรัพย์สิน!C24</f>
        <v>เงินรายได้จากเทศบาล</v>
      </c>
      <c r="J9" s="299">
        <v>38749259</v>
      </c>
      <c r="K9" s="63">
        <v>35386909</v>
      </c>
    </row>
    <row r="10" spans="2:11" s="66" customFormat="1" ht="21.75" customHeight="1">
      <c r="B10" s="60"/>
      <c r="C10" s="61" t="s">
        <v>41</v>
      </c>
      <c r="D10" s="59"/>
      <c r="E10" s="62"/>
      <c r="F10" s="261">
        <v>5292389</v>
      </c>
      <c r="G10" s="63">
        <f>[1]กระดาษทำการงบทรัพย์สิน!I8</f>
        <v>4155389</v>
      </c>
      <c r="H10" s="64"/>
      <c r="I10" s="65" t="s">
        <v>312</v>
      </c>
      <c r="J10" s="299">
        <v>4784000</v>
      </c>
      <c r="K10" s="63">
        <v>4784000</v>
      </c>
    </row>
    <row r="11" spans="2:11" s="66" customFormat="1" ht="21.75" customHeight="1">
      <c r="B11" s="60"/>
      <c r="C11" s="61" t="s">
        <v>42</v>
      </c>
      <c r="D11" s="59"/>
      <c r="E11" s="62"/>
      <c r="F11" s="261">
        <v>4464900</v>
      </c>
      <c r="G11" s="63">
        <f>[1]กระดาษทำการงบทรัพย์สิน!I9</f>
        <v>4464900</v>
      </c>
      <c r="H11" s="64"/>
      <c r="I11" s="65"/>
      <c r="J11" s="299"/>
      <c r="K11" s="63"/>
    </row>
    <row r="12" spans="2:11" s="66" customFormat="1" ht="21.75" customHeight="1">
      <c r="B12" s="60"/>
      <c r="C12" s="301" t="s">
        <v>187</v>
      </c>
      <c r="D12" s="59"/>
      <c r="E12" s="62"/>
      <c r="F12" s="261">
        <v>1395000</v>
      </c>
      <c r="G12" s="63"/>
      <c r="H12" s="64"/>
      <c r="I12" s="65"/>
      <c r="J12" s="299"/>
      <c r="K12" s="63"/>
    </row>
    <row r="13" spans="2:11" s="66" customFormat="1" ht="21.75" customHeight="1">
      <c r="B13" s="60"/>
      <c r="C13" s="301"/>
      <c r="D13" s="59"/>
      <c r="E13" s="62"/>
      <c r="F13" s="62"/>
      <c r="G13" s="63"/>
      <c r="H13" s="64"/>
      <c r="I13" s="65"/>
      <c r="J13" s="299"/>
      <c r="K13" s="63"/>
    </row>
    <row r="14" spans="2:11" s="66" customFormat="1" ht="21.75" customHeight="1">
      <c r="B14" s="55" t="s">
        <v>43</v>
      </c>
      <c r="C14" s="59"/>
      <c r="D14" s="59"/>
      <c r="E14" s="62"/>
      <c r="F14" s="62"/>
      <c r="G14" s="63"/>
      <c r="H14" s="64"/>
      <c r="I14" s="65"/>
      <c r="J14" s="299"/>
      <c r="K14" s="63"/>
    </row>
    <row r="15" spans="2:11" s="66" customFormat="1" ht="21.75" customHeight="1">
      <c r="B15" s="60"/>
      <c r="C15" s="61" t="s">
        <v>44</v>
      </c>
      <c r="D15" s="59"/>
      <c r="E15" s="62"/>
      <c r="F15" s="261">
        <v>9856900</v>
      </c>
      <c r="G15" s="63">
        <f>[1]กระดาษทำการงบทรัพย์สิน!I11</f>
        <v>9856900</v>
      </c>
      <c r="H15" s="64"/>
      <c r="I15" s="65"/>
      <c r="J15" s="299"/>
      <c r="K15" s="63"/>
    </row>
    <row r="16" spans="2:11" s="66" customFormat="1" ht="21.75" customHeight="1">
      <c r="B16" s="60"/>
      <c r="C16" s="61" t="s">
        <v>45</v>
      </c>
      <c r="D16" s="59"/>
      <c r="E16" s="62"/>
      <c r="F16" s="261">
        <v>121500</v>
      </c>
      <c r="G16" s="63">
        <f>[1]กระดาษทำการงบทรัพย์สิน!I12</f>
        <v>112000</v>
      </c>
      <c r="H16" s="64"/>
      <c r="I16" s="65"/>
      <c r="J16" s="299"/>
      <c r="K16" s="63"/>
    </row>
    <row r="17" spans="2:13" s="66" customFormat="1" ht="21.75" customHeight="1">
      <c r="B17" s="60"/>
      <c r="C17" s="61" t="s">
        <v>46</v>
      </c>
      <c r="D17" s="59"/>
      <c r="E17" s="62"/>
      <c r="F17" s="261">
        <v>2226034</v>
      </c>
      <c r="G17" s="63">
        <f>[1]กระดาษทำการงบทรัพย์สิน!I13</f>
        <v>1966484</v>
      </c>
      <c r="H17" s="64"/>
      <c r="I17" s="65"/>
      <c r="J17" s="299"/>
      <c r="K17" s="63"/>
    </row>
    <row r="18" spans="2:13" s="66" customFormat="1" ht="21.75" customHeight="1">
      <c r="B18" s="60"/>
      <c r="C18" s="61" t="s">
        <v>47</v>
      </c>
      <c r="D18" s="59"/>
      <c r="E18" s="62"/>
      <c r="F18" s="261">
        <v>1317000</v>
      </c>
      <c r="G18" s="63">
        <f>[1]กระดาษทำการงบทรัพย์สิน!I14</f>
        <v>1293200</v>
      </c>
      <c r="H18" s="64"/>
      <c r="I18" s="65"/>
      <c r="J18" s="299"/>
      <c r="K18" s="63"/>
    </row>
    <row r="19" spans="2:13" s="66" customFormat="1" ht="21.75" customHeight="1">
      <c r="B19" s="60"/>
      <c r="C19" s="61" t="s">
        <v>48</v>
      </c>
      <c r="D19" s="59"/>
      <c r="E19" s="62"/>
      <c r="F19" s="261">
        <v>445500</v>
      </c>
      <c r="G19" s="63">
        <f>[1]กระดาษทำการงบทรัพย์สิน!I15</f>
        <v>445500</v>
      </c>
      <c r="H19" s="64"/>
      <c r="I19" s="59"/>
      <c r="J19" s="300"/>
      <c r="K19" s="63"/>
    </row>
    <row r="20" spans="2:13" s="66" customFormat="1" ht="21.75" customHeight="1">
      <c r="B20" s="60"/>
      <c r="C20" s="61" t="s">
        <v>49</v>
      </c>
      <c r="D20" s="59"/>
      <c r="E20" s="62"/>
      <c r="F20" s="261">
        <v>183500</v>
      </c>
      <c r="G20" s="63">
        <f>[1]กระดาษทำการงบทรัพย์สิน!I16</f>
        <v>183500</v>
      </c>
      <c r="H20" s="64"/>
      <c r="I20" s="62"/>
      <c r="J20" s="62"/>
      <c r="K20" s="63"/>
    </row>
    <row r="21" spans="2:13" s="66" customFormat="1" ht="21.75" customHeight="1">
      <c r="B21" s="60"/>
      <c r="C21" s="61" t="s">
        <v>50</v>
      </c>
      <c r="D21" s="59"/>
      <c r="E21" s="62"/>
      <c r="F21" s="261">
        <v>622082</v>
      </c>
      <c r="G21" s="63">
        <f>[1]กระดาษทำการงบทรัพย์สิน!I17</f>
        <v>622082</v>
      </c>
      <c r="H21" s="64"/>
      <c r="I21" s="62"/>
      <c r="J21" s="62"/>
      <c r="K21" s="63"/>
    </row>
    <row r="22" spans="2:13" s="66" customFormat="1" ht="21.75" customHeight="1">
      <c r="B22" s="60"/>
      <c r="C22" s="61" t="s">
        <v>51</v>
      </c>
      <c r="D22" s="59"/>
      <c r="E22" s="62"/>
      <c r="F22" s="261">
        <v>317400</v>
      </c>
      <c r="G22" s="63">
        <f>[1]กระดาษทำการงบทรัพย์สิน!I18</f>
        <v>317400</v>
      </c>
      <c r="H22" s="64"/>
      <c r="I22" s="62"/>
      <c r="J22" s="62"/>
      <c r="K22" s="63"/>
    </row>
    <row r="23" spans="2:13" s="66" customFormat="1" ht="21.75" customHeight="1">
      <c r="B23" s="60"/>
      <c r="C23" s="61" t="s">
        <v>52</v>
      </c>
      <c r="D23" s="59"/>
      <c r="E23" s="62"/>
      <c r="F23" s="261">
        <v>10500</v>
      </c>
      <c r="G23" s="63">
        <f>[1]กระดาษทำการงบทรัพย์สิน!I19</f>
        <v>10500</v>
      </c>
      <c r="H23" s="64"/>
      <c r="I23" s="62"/>
      <c r="J23" s="62"/>
      <c r="K23" s="63"/>
    </row>
    <row r="24" spans="2:13" s="66" customFormat="1" ht="21.75" customHeight="1">
      <c r="B24" s="60"/>
      <c r="C24" s="61" t="s">
        <v>53</v>
      </c>
      <c r="D24" s="59"/>
      <c r="E24" s="62"/>
      <c r="F24" s="261">
        <v>517000</v>
      </c>
      <c r="G24" s="63">
        <f>[1]กระดาษทำการงบทรัพย์สิน!I20</f>
        <v>517000</v>
      </c>
      <c r="H24" s="64"/>
      <c r="I24" s="62"/>
      <c r="J24" s="62"/>
      <c r="K24" s="63"/>
    </row>
    <row r="25" spans="2:13" s="66" customFormat="1" ht="21.75" customHeight="1">
      <c r="B25" s="60"/>
      <c r="C25" s="61" t="s">
        <v>54</v>
      </c>
      <c r="D25" s="59"/>
      <c r="E25" s="62"/>
      <c r="F25" s="261">
        <v>790990</v>
      </c>
      <c r="G25" s="63">
        <f>[1]กระดาษทำการงบทรัพย์สิน!I21</f>
        <v>790990</v>
      </c>
      <c r="H25" s="64"/>
      <c r="I25" s="62"/>
      <c r="J25" s="62"/>
      <c r="K25" s="63"/>
    </row>
    <row r="26" spans="2:13" s="66" customFormat="1" ht="21.75" customHeight="1">
      <c r="B26" s="60"/>
      <c r="C26" s="65"/>
      <c r="D26" s="59"/>
      <c r="E26" s="62"/>
      <c r="F26" s="62"/>
      <c r="G26" s="63"/>
      <c r="H26" s="64"/>
      <c r="I26" s="62"/>
      <c r="J26" s="62"/>
      <c r="K26" s="63"/>
    </row>
    <row r="27" spans="2:13" s="70" customFormat="1" ht="21.75" customHeight="1" thickBot="1">
      <c r="B27" s="308" t="s">
        <v>55</v>
      </c>
      <c r="C27" s="309"/>
      <c r="D27" s="309"/>
      <c r="E27" s="310"/>
      <c r="F27" s="302">
        <f>SUM(F9:F25)</f>
        <v>43533259</v>
      </c>
      <c r="G27" s="67">
        <f>SUM(G9:G26)</f>
        <v>40170909</v>
      </c>
      <c r="H27" s="68">
        <f>SUM(H9:H25)</f>
        <v>0</v>
      </c>
      <c r="I27" s="69"/>
      <c r="J27" s="69">
        <f>SUM(J9:J25)</f>
        <v>43533259</v>
      </c>
      <c r="K27" s="67">
        <f>SUM(K8:K26)</f>
        <v>40170909</v>
      </c>
      <c r="M27" s="71">
        <f>[1]กระดาษทำการงบทรัพย์สิน!I22</f>
        <v>40170909</v>
      </c>
    </row>
    <row r="28" spans="2:13" s="70" customFormat="1" ht="21.75" customHeight="1" thickTop="1">
      <c r="B28" s="72"/>
      <c r="C28" s="72"/>
      <c r="D28" s="72"/>
      <c r="E28" s="72"/>
      <c r="F28" s="72"/>
      <c r="G28" s="73"/>
      <c r="H28" s="73"/>
      <c r="I28" s="73"/>
      <c r="J28" s="73"/>
      <c r="K28" s="73"/>
      <c r="M28" s="71"/>
    </row>
    <row r="29" spans="2:13" s="70" customFormat="1" ht="21.75" customHeight="1">
      <c r="B29" s="72"/>
      <c r="C29" s="72"/>
      <c r="D29" s="72"/>
      <c r="E29" s="72"/>
      <c r="F29" s="72"/>
      <c r="G29" s="73"/>
      <c r="H29" s="73"/>
      <c r="I29" s="73"/>
      <c r="J29" s="73"/>
      <c r="K29" s="73"/>
      <c r="M29" s="71"/>
    </row>
    <row r="30" spans="2:13" s="70" customFormat="1" ht="21.75" customHeight="1">
      <c r="B30" s="72"/>
      <c r="C30" s="72"/>
      <c r="D30" s="72"/>
      <c r="E30" s="72"/>
      <c r="F30" s="72"/>
      <c r="G30" s="73"/>
      <c r="H30" s="73"/>
      <c r="I30" s="73"/>
      <c r="J30" s="73"/>
      <c r="K30" s="73"/>
      <c r="M30" s="71"/>
    </row>
    <row r="31" spans="2:13" s="70" customFormat="1" ht="21.75" customHeight="1">
      <c r="B31" s="72"/>
      <c r="C31" s="72"/>
      <c r="D31" s="72"/>
      <c r="E31" s="72"/>
      <c r="F31" s="72"/>
      <c r="G31" s="73"/>
      <c r="H31" s="73"/>
      <c r="I31" s="73"/>
      <c r="J31" s="73"/>
      <c r="K31" s="73"/>
      <c r="M31" s="71"/>
    </row>
    <row r="32" spans="2:13" s="66" customFormat="1" ht="21.75" customHeight="1">
      <c r="B32" s="66" t="s">
        <v>56</v>
      </c>
      <c r="K32" s="74"/>
    </row>
    <row r="33" spans="2:11" s="66" customFormat="1" ht="21.75" customHeight="1">
      <c r="C33" s="66">
        <v>1</v>
      </c>
      <c r="D33" s="66" t="s">
        <v>57</v>
      </c>
      <c r="K33" s="74"/>
    </row>
    <row r="34" spans="2:11" s="66" customFormat="1" ht="21.75" customHeight="1">
      <c r="B34" s="66" t="s">
        <v>58</v>
      </c>
      <c r="K34" s="74"/>
    </row>
    <row r="35" spans="2:11" s="66" customFormat="1" ht="21.75" customHeight="1">
      <c r="B35" s="66" t="s">
        <v>59</v>
      </c>
      <c r="K35" s="74"/>
    </row>
    <row r="36" spans="2:11" s="66" customFormat="1" ht="21.75" customHeight="1">
      <c r="C36" s="66">
        <v>2</v>
      </c>
      <c r="D36" s="66" t="s">
        <v>60</v>
      </c>
      <c r="K36" s="74"/>
    </row>
    <row r="37" spans="2:11" s="66" customFormat="1" ht="21.75" customHeight="1">
      <c r="K37" s="74"/>
    </row>
    <row r="38" spans="2:11" s="66" customFormat="1" ht="21.75" customHeight="1">
      <c r="K38" s="74"/>
    </row>
    <row r="39" spans="2:11" s="66" customFormat="1" ht="21.75" customHeight="1">
      <c r="K39" s="74"/>
    </row>
    <row r="40" spans="2:11" s="66" customFormat="1" ht="21.75" customHeight="1">
      <c r="K40" s="74"/>
    </row>
    <row r="41" spans="2:11" s="66" customFormat="1" ht="21.75" customHeight="1">
      <c r="K41" s="74"/>
    </row>
    <row r="42" spans="2:11" s="66" customFormat="1" ht="21.75" customHeight="1">
      <c r="K42" s="74"/>
    </row>
    <row r="43" spans="2:11" s="66" customFormat="1" ht="21.75" customHeight="1">
      <c r="K43" s="74"/>
    </row>
    <row r="44" spans="2:11" s="66" customFormat="1" ht="21.75" customHeight="1">
      <c r="K44" s="74"/>
    </row>
    <row r="45" spans="2:11" s="66" customFormat="1" ht="21.75" customHeight="1">
      <c r="K45" s="74"/>
    </row>
    <row r="46" spans="2:11" s="66" customFormat="1" ht="21.75" customHeight="1">
      <c r="K46" s="74"/>
    </row>
    <row r="47" spans="2:11" s="66" customFormat="1" ht="21.75" customHeight="1">
      <c r="K47" s="74"/>
    </row>
    <row r="48" spans="2:11" s="66" customFormat="1" ht="21.75" customHeight="1">
      <c r="K48" s="74"/>
    </row>
    <row r="49" spans="4:11" s="66" customFormat="1" ht="21.75" customHeight="1">
      <c r="K49" s="74"/>
    </row>
    <row r="50" spans="4:11" s="66" customFormat="1" ht="21.75" customHeight="1">
      <c r="K50" s="74"/>
    </row>
    <row r="51" spans="4:11" s="66" customFormat="1" ht="21.75" customHeight="1">
      <c r="K51" s="74"/>
    </row>
    <row r="52" spans="4:11" s="66" customFormat="1" ht="21.75" customHeight="1">
      <c r="K52" s="74"/>
    </row>
    <row r="53" spans="4:11" s="66" customFormat="1" ht="21.75" customHeight="1">
      <c r="K53" s="74"/>
    </row>
    <row r="54" spans="4:11" ht="21.75" customHeight="1">
      <c r="D54" s="52" t="s">
        <v>61</v>
      </c>
    </row>
    <row r="55" spans="4:11" ht="21.75" customHeight="1">
      <c r="D55" s="52" t="s">
        <v>62</v>
      </c>
    </row>
    <row r="56" spans="4:11" ht="21.75" customHeight="1">
      <c r="D56" s="52" t="s">
        <v>63</v>
      </c>
    </row>
  </sheetData>
  <mergeCells count="9">
    <mergeCell ref="B27:E27"/>
    <mergeCell ref="B1:K1"/>
    <mergeCell ref="B2:K2"/>
    <mergeCell ref="B3:K3"/>
    <mergeCell ref="I5:K5"/>
    <mergeCell ref="H7:I7"/>
    <mergeCell ref="F5:G6"/>
    <mergeCell ref="J6:K6"/>
    <mergeCell ref="B5:E7"/>
  </mergeCells>
  <pageMargins left="0.33" right="0" top="0.62992125984251968" bottom="0.31496062992125984" header="0" footer="0"/>
  <pageSetup paperSize="9" scale="8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K81"/>
  <sheetViews>
    <sheetView zoomScale="90" zoomScaleNormal="90" workbookViewId="0">
      <selection activeCell="N5" sqref="N5"/>
    </sheetView>
  </sheetViews>
  <sheetFormatPr defaultRowHeight="24"/>
  <cols>
    <col min="1" max="1" width="5.28515625" style="19" customWidth="1"/>
    <col min="2" max="2" width="13" style="19" customWidth="1"/>
    <col min="3" max="3" width="36.7109375" style="19" customWidth="1"/>
    <col min="4" max="4" width="7.28515625" style="19" customWidth="1"/>
    <col min="5" max="5" width="12.28515625" style="19" customWidth="1"/>
    <col min="6" max="6" width="8" style="19" customWidth="1"/>
    <col min="7" max="7" width="14.7109375" style="97" customWidth="1"/>
    <col min="8" max="8" width="2.28515625" style="19" hidden="1" customWidth="1"/>
    <col min="9" max="9" width="14.85546875" style="19" customWidth="1"/>
    <col min="10" max="16384" width="9.140625" style="19"/>
  </cols>
  <sheetData>
    <row r="1" spans="1:11" s="66" customFormat="1" ht="21.75" customHeight="1">
      <c r="A1" s="326" t="s">
        <v>0</v>
      </c>
      <c r="B1" s="326"/>
      <c r="C1" s="326"/>
      <c r="D1" s="326"/>
      <c r="E1" s="326"/>
      <c r="F1" s="326"/>
      <c r="G1" s="326"/>
      <c r="H1" s="326"/>
      <c r="I1" s="326"/>
    </row>
    <row r="2" spans="1:11" s="66" customFormat="1" ht="21.75" customHeight="1">
      <c r="A2" s="326" t="s">
        <v>33</v>
      </c>
      <c r="B2" s="326"/>
      <c r="C2" s="326"/>
      <c r="D2" s="326"/>
      <c r="E2" s="326"/>
      <c r="F2" s="326"/>
      <c r="G2" s="326"/>
      <c r="H2" s="326"/>
      <c r="I2" s="326"/>
    </row>
    <row r="3" spans="1:11" s="66" customFormat="1" ht="21.75" customHeight="1">
      <c r="A3" s="326" t="s">
        <v>238</v>
      </c>
      <c r="B3" s="326"/>
      <c r="C3" s="326"/>
      <c r="D3" s="326"/>
      <c r="E3" s="326"/>
      <c r="F3" s="326"/>
      <c r="G3" s="326"/>
      <c r="H3" s="326"/>
      <c r="I3" s="326"/>
    </row>
    <row r="4" spans="1:11" s="66" customFormat="1" ht="21.75" customHeight="1">
      <c r="A4" s="75" t="s">
        <v>64</v>
      </c>
      <c r="B4" s="76"/>
      <c r="C4" s="76"/>
      <c r="D4" s="76"/>
      <c r="E4" s="76"/>
      <c r="F4" s="76"/>
      <c r="G4" s="75"/>
      <c r="H4" s="76"/>
      <c r="I4" s="76"/>
    </row>
    <row r="5" spans="1:11" s="2" customFormat="1" ht="21" customHeight="1">
      <c r="A5" s="27"/>
      <c r="B5" s="2" t="s">
        <v>65</v>
      </c>
      <c r="G5" s="77"/>
      <c r="H5" s="3"/>
      <c r="I5" s="78">
        <f>'[1]บช. 5.บก'!F7</f>
        <v>0</v>
      </c>
      <c r="K5" s="3"/>
    </row>
    <row r="6" spans="1:11" s="2" customFormat="1">
      <c r="A6" s="27"/>
      <c r="B6" s="2" t="s">
        <v>66</v>
      </c>
      <c r="C6" s="79" t="s">
        <v>67</v>
      </c>
      <c r="D6" s="2" t="s">
        <v>68</v>
      </c>
      <c r="E6" s="26" t="str">
        <f>'[1]เงินฝากธนาคาร (2)'!D8</f>
        <v>ออมทรัพย์</v>
      </c>
      <c r="F6" s="26" t="s">
        <v>69</v>
      </c>
      <c r="G6" s="80" t="s">
        <v>70</v>
      </c>
      <c r="H6" s="81"/>
      <c r="I6" s="82">
        <v>5910151.5999999996</v>
      </c>
      <c r="K6" s="3"/>
    </row>
    <row r="7" spans="1:11" s="2" customFormat="1">
      <c r="A7" s="27"/>
      <c r="C7" s="79"/>
      <c r="D7" s="2" t="s">
        <v>68</v>
      </c>
      <c r="E7" s="26" t="str">
        <f>'[1]เงินฝากธนาคาร (2)'!D9</f>
        <v>ออมทรัพย์</v>
      </c>
      <c r="F7" s="26" t="s">
        <v>69</v>
      </c>
      <c r="G7" s="80" t="s">
        <v>71</v>
      </c>
      <c r="H7" s="81"/>
      <c r="I7" s="82">
        <v>6463619.6200000001</v>
      </c>
      <c r="K7" s="3"/>
    </row>
    <row r="8" spans="1:11" s="2" customFormat="1">
      <c r="A8" s="27"/>
      <c r="C8" s="79"/>
      <c r="D8" s="2" t="s">
        <v>68</v>
      </c>
      <c r="E8" s="26" t="str">
        <f>'[1]เงินฝากธนาคาร (2)'!D10</f>
        <v>กระแสรายวัน</v>
      </c>
      <c r="F8" s="26" t="s">
        <v>69</v>
      </c>
      <c r="G8" s="80" t="s">
        <v>72</v>
      </c>
      <c r="H8" s="81"/>
      <c r="I8" s="82">
        <f>'[1]บช. 5.บก'!F12</f>
        <v>0</v>
      </c>
      <c r="K8" s="3"/>
    </row>
    <row r="9" spans="1:11" s="2" customFormat="1">
      <c r="A9" s="27"/>
      <c r="C9" s="79"/>
      <c r="D9" s="2" t="s">
        <v>68</v>
      </c>
      <c r="E9" s="26" t="str">
        <f>'[1]เงินฝากธนาคาร (2)'!D11</f>
        <v>กระแสรายวัน</v>
      </c>
      <c r="F9" s="26" t="s">
        <v>69</v>
      </c>
      <c r="G9" s="80" t="s">
        <v>73</v>
      </c>
      <c r="H9" s="81"/>
      <c r="I9" s="82">
        <f>'[1]บช. 5.บก'!F13</f>
        <v>0</v>
      </c>
      <c r="K9" s="3"/>
    </row>
    <row r="10" spans="1:11" s="2" customFormat="1">
      <c r="A10" s="27"/>
      <c r="C10" s="79" t="str">
        <f>'[1]บช. 5.บก'!B14</f>
        <v>ธนาคารเพื่อการเกษตรและสหกรณ์การเกษตร</v>
      </c>
      <c r="D10" s="2" t="s">
        <v>68</v>
      </c>
      <c r="E10" s="79" t="str">
        <f>'[1]บช. 5.บก'!E15</f>
        <v>ออมทรัพย์</v>
      </c>
      <c r="F10" s="79" t="s">
        <v>69</v>
      </c>
      <c r="G10" s="83" t="s">
        <v>74</v>
      </c>
      <c r="H10" s="3"/>
      <c r="I10" s="78">
        <v>958739.24</v>
      </c>
      <c r="K10" s="3"/>
    </row>
    <row r="11" spans="1:11" s="2" customFormat="1">
      <c r="A11" s="27"/>
      <c r="C11" s="79"/>
      <c r="D11" s="2" t="s">
        <v>68</v>
      </c>
      <c r="E11" s="79" t="str">
        <f>'[1]บช. 5.บก'!E16</f>
        <v>ออมทรัพย์</v>
      </c>
      <c r="F11" s="26" t="s">
        <v>69</v>
      </c>
      <c r="G11" s="83" t="s">
        <v>75</v>
      </c>
      <c r="H11" s="3"/>
      <c r="I11" s="78">
        <v>29254.16</v>
      </c>
      <c r="K11" s="3"/>
    </row>
    <row r="12" spans="1:11" s="2" customFormat="1">
      <c r="A12" s="27"/>
      <c r="C12" s="79"/>
      <c r="D12" s="2" t="s">
        <v>68</v>
      </c>
      <c r="E12" s="79" t="str">
        <f>'[1]บช. 5.บก'!E17</f>
        <v>กระแสรายวัน</v>
      </c>
      <c r="F12" s="26" t="s">
        <v>69</v>
      </c>
      <c r="G12" s="83" t="s">
        <v>76</v>
      </c>
      <c r="H12" s="3"/>
      <c r="I12" s="78">
        <f>'[1]บช. 5.บก'!F17</f>
        <v>0</v>
      </c>
      <c r="K12" s="3"/>
    </row>
    <row r="13" spans="1:11" s="2" customFormat="1">
      <c r="A13" s="27"/>
      <c r="C13" s="79"/>
      <c r="D13" s="2" t="s">
        <v>68</v>
      </c>
      <c r="E13" s="79" t="str">
        <f>'[1]บช. 5.บก'!E18</f>
        <v>กระแสรายวัน</v>
      </c>
      <c r="F13" s="26" t="s">
        <v>69</v>
      </c>
      <c r="G13" s="83" t="s">
        <v>77</v>
      </c>
      <c r="H13" s="3"/>
      <c r="I13" s="78">
        <f>'[1]บช. 5.บก'!F18</f>
        <v>0</v>
      </c>
      <c r="K13" s="3"/>
    </row>
    <row r="14" spans="1:11" s="2" customFormat="1" ht="24.75" thickBot="1">
      <c r="B14" s="84" t="s">
        <v>55</v>
      </c>
      <c r="C14" s="79"/>
      <c r="G14" s="85"/>
      <c r="H14" s="81"/>
      <c r="I14" s="86">
        <f>SUM(I6:I13)</f>
        <v>13361764.619999999</v>
      </c>
      <c r="K14" s="3"/>
    </row>
    <row r="15" spans="1:11" s="2" customFormat="1" ht="24.75" thickTop="1">
      <c r="B15" s="84"/>
      <c r="C15" s="79"/>
      <c r="G15" s="85"/>
      <c r="H15" s="81"/>
      <c r="I15" s="26"/>
      <c r="K15" s="3"/>
    </row>
    <row r="16" spans="1:11" s="2" customFormat="1">
      <c r="B16" s="84"/>
      <c r="C16" s="79"/>
      <c r="G16" s="85"/>
      <c r="H16" s="81"/>
      <c r="I16" s="26"/>
      <c r="K16" s="3"/>
    </row>
    <row r="17" spans="2:11" s="2" customFormat="1">
      <c r="B17" s="84"/>
      <c r="C17" s="79"/>
      <c r="G17" s="85"/>
      <c r="H17" s="81"/>
      <c r="I17" s="26"/>
      <c r="K17" s="3"/>
    </row>
    <row r="18" spans="2:11" s="2" customFormat="1">
      <c r="B18" s="84"/>
      <c r="C18" s="79"/>
      <c r="G18" s="85"/>
      <c r="H18" s="81"/>
      <c r="I18" s="26"/>
      <c r="K18" s="3"/>
    </row>
    <row r="19" spans="2:11" s="2" customFormat="1">
      <c r="B19" s="84"/>
      <c r="C19" s="79"/>
      <c r="G19" s="85"/>
      <c r="H19" s="81"/>
      <c r="I19" s="26"/>
      <c r="K19" s="3"/>
    </row>
    <row r="20" spans="2:11" s="2" customFormat="1">
      <c r="B20" s="84"/>
      <c r="C20" s="79"/>
      <c r="G20" s="85"/>
      <c r="H20" s="81"/>
      <c r="I20" s="26"/>
      <c r="K20" s="3"/>
    </row>
    <row r="21" spans="2:11" s="2" customFormat="1">
      <c r="B21" s="84"/>
      <c r="C21" s="79"/>
      <c r="G21" s="85"/>
      <c r="H21" s="81"/>
      <c r="I21" s="26"/>
      <c r="K21" s="3"/>
    </row>
    <row r="22" spans="2:11" s="2" customFormat="1">
      <c r="B22" s="84"/>
      <c r="C22" s="79"/>
      <c r="G22" s="85"/>
      <c r="H22" s="81"/>
      <c r="I22" s="26"/>
      <c r="K22" s="3"/>
    </row>
    <row r="23" spans="2:11" s="2" customFormat="1">
      <c r="B23" s="84"/>
      <c r="C23" s="79"/>
      <c r="G23" s="85"/>
      <c r="H23" s="81"/>
      <c r="I23" s="26"/>
      <c r="K23" s="3"/>
    </row>
    <row r="24" spans="2:11" s="2" customFormat="1">
      <c r="B24" s="84"/>
      <c r="C24" s="79"/>
      <c r="G24" s="85"/>
      <c r="H24" s="81"/>
      <c r="I24" s="26"/>
      <c r="K24" s="3"/>
    </row>
    <row r="25" spans="2:11" s="2" customFormat="1">
      <c r="B25" s="84"/>
      <c r="C25" s="79"/>
      <c r="G25" s="85"/>
      <c r="H25" s="81"/>
      <c r="I25" s="26"/>
      <c r="K25" s="3"/>
    </row>
    <row r="26" spans="2:11" s="2" customFormat="1">
      <c r="B26" s="84"/>
      <c r="C26" s="79"/>
      <c r="G26" s="85"/>
      <c r="H26" s="81"/>
      <c r="I26" s="26"/>
      <c r="K26" s="3"/>
    </row>
    <row r="27" spans="2:11" s="2" customFormat="1">
      <c r="B27" s="84"/>
      <c r="C27" s="79"/>
      <c r="G27" s="85"/>
      <c r="H27" s="81"/>
      <c r="I27" s="26"/>
      <c r="K27" s="3"/>
    </row>
    <row r="28" spans="2:11" s="2" customFormat="1">
      <c r="B28" s="84"/>
      <c r="C28" s="79"/>
      <c r="G28" s="85"/>
      <c r="H28" s="81"/>
      <c r="I28" s="26"/>
      <c r="K28" s="3"/>
    </row>
    <row r="29" spans="2:11" s="2" customFormat="1">
      <c r="B29" s="84"/>
      <c r="C29" s="79"/>
      <c r="G29" s="85"/>
      <c r="H29" s="81"/>
      <c r="I29" s="26"/>
      <c r="K29" s="3"/>
    </row>
    <row r="30" spans="2:11" s="2" customFormat="1">
      <c r="B30" s="84"/>
      <c r="C30" s="79"/>
      <c r="G30" s="85"/>
      <c r="H30" s="81"/>
      <c r="I30" s="26"/>
      <c r="K30" s="3"/>
    </row>
    <row r="31" spans="2:11" s="2" customFormat="1">
      <c r="G31" s="77"/>
      <c r="H31" s="27"/>
    </row>
    <row r="32" spans="2:11" s="2" customFormat="1">
      <c r="G32" s="206"/>
      <c r="H32" s="27"/>
    </row>
    <row r="33" spans="1:9" s="2" customFormat="1">
      <c r="G33" s="206"/>
      <c r="H33" s="27"/>
    </row>
    <row r="34" spans="1:9" s="2" customFormat="1">
      <c r="G34" s="206"/>
      <c r="H34" s="27"/>
    </row>
    <row r="35" spans="1:9" s="2" customFormat="1">
      <c r="G35" s="206"/>
      <c r="H35" s="27"/>
    </row>
    <row r="36" spans="1:9" s="2" customFormat="1">
      <c r="G36" s="206"/>
      <c r="H36" s="27"/>
    </row>
    <row r="37" spans="1:9" s="2" customFormat="1">
      <c r="A37" s="326" t="s">
        <v>0</v>
      </c>
      <c r="B37" s="326"/>
      <c r="C37" s="326"/>
      <c r="D37" s="326"/>
      <c r="E37" s="326"/>
      <c r="F37" s="326"/>
      <c r="G37" s="326"/>
      <c r="H37" s="326"/>
      <c r="I37" s="326"/>
    </row>
    <row r="38" spans="1:9" s="2" customFormat="1">
      <c r="A38" s="326" t="s">
        <v>33</v>
      </c>
      <c r="B38" s="326"/>
      <c r="C38" s="326"/>
      <c r="D38" s="326"/>
      <c r="E38" s="326"/>
      <c r="F38" s="326"/>
      <c r="G38" s="326"/>
      <c r="H38" s="326"/>
      <c r="I38" s="326"/>
    </row>
    <row r="39" spans="1:9" s="2" customFormat="1">
      <c r="A39" s="326" t="s">
        <v>238</v>
      </c>
      <c r="B39" s="326"/>
      <c r="C39" s="326"/>
      <c r="D39" s="326"/>
      <c r="E39" s="326"/>
      <c r="F39" s="326"/>
      <c r="G39" s="326"/>
      <c r="H39" s="326"/>
      <c r="I39" s="326"/>
    </row>
    <row r="40" spans="1:9" s="88" customFormat="1">
      <c r="A40" s="87" t="s">
        <v>78</v>
      </c>
      <c r="E40" s="89"/>
      <c r="F40" s="89"/>
    </row>
    <row r="41" spans="1:9" s="88" customFormat="1">
      <c r="E41" s="89"/>
      <c r="F41" s="89"/>
    </row>
    <row r="42" spans="1:9" s="88" customFormat="1">
      <c r="B42" s="88" t="s">
        <v>79</v>
      </c>
      <c r="E42" s="89"/>
      <c r="F42" s="89"/>
      <c r="I42" s="90">
        <v>1023555.07</v>
      </c>
    </row>
    <row r="43" spans="1:9" s="88" customFormat="1" ht="24.75" thickBot="1">
      <c r="B43" s="91" t="s">
        <v>55</v>
      </c>
      <c r="E43" s="89"/>
      <c r="F43" s="89"/>
      <c r="I43" s="92">
        <f>SUM(I42:I42)</f>
        <v>1023555.07</v>
      </c>
    </row>
    <row r="44" spans="1:9" s="2" customFormat="1" ht="24.75" thickTop="1">
      <c r="G44" s="77"/>
      <c r="H44" s="27"/>
    </row>
    <row r="45" spans="1:9" s="2" customFormat="1">
      <c r="G45" s="77"/>
      <c r="H45" s="27"/>
    </row>
    <row r="46" spans="1:9" s="2" customFormat="1">
      <c r="G46" s="77"/>
      <c r="H46" s="27"/>
    </row>
    <row r="47" spans="1:9" s="2" customFormat="1">
      <c r="G47" s="206"/>
      <c r="H47" s="27"/>
    </row>
    <row r="48" spans="1:9" s="2" customFormat="1">
      <c r="G48" s="206"/>
      <c r="H48" s="27"/>
    </row>
    <row r="49" spans="7:8" s="2" customFormat="1">
      <c r="G49" s="206"/>
      <c r="H49" s="27"/>
    </row>
    <row r="50" spans="7:8" s="2" customFormat="1">
      <c r="G50" s="206"/>
      <c r="H50" s="27"/>
    </row>
    <row r="51" spans="7:8" s="2" customFormat="1">
      <c r="G51" s="206"/>
      <c r="H51" s="27"/>
    </row>
    <row r="52" spans="7:8" s="2" customFormat="1">
      <c r="G52" s="206"/>
      <c r="H52" s="27"/>
    </row>
    <row r="53" spans="7:8" s="2" customFormat="1">
      <c r="G53" s="206"/>
      <c r="H53" s="27"/>
    </row>
    <row r="54" spans="7:8" s="2" customFormat="1">
      <c r="G54" s="206"/>
      <c r="H54" s="27"/>
    </row>
    <row r="55" spans="7:8" s="2" customFormat="1">
      <c r="G55" s="206"/>
      <c r="H55" s="27"/>
    </row>
    <row r="56" spans="7:8" s="2" customFormat="1">
      <c r="G56" s="206"/>
      <c r="H56" s="27"/>
    </row>
    <row r="57" spans="7:8" s="2" customFormat="1">
      <c r="G57" s="206"/>
      <c r="H57" s="27"/>
    </row>
    <row r="58" spans="7:8" s="2" customFormat="1">
      <c r="G58" s="206"/>
      <c r="H58" s="27"/>
    </row>
    <row r="59" spans="7:8" s="2" customFormat="1">
      <c r="G59" s="206"/>
      <c r="H59" s="27"/>
    </row>
    <row r="60" spans="7:8" s="2" customFormat="1">
      <c r="G60" s="206"/>
      <c r="H60" s="27"/>
    </row>
    <row r="61" spans="7:8" s="2" customFormat="1">
      <c r="G61" s="206"/>
      <c r="H61" s="27"/>
    </row>
    <row r="62" spans="7:8" s="2" customFormat="1">
      <c r="G62" s="206"/>
      <c r="H62" s="27"/>
    </row>
    <row r="63" spans="7:8" s="2" customFormat="1">
      <c r="G63" s="206"/>
      <c r="H63" s="27"/>
    </row>
    <row r="64" spans="7:8" s="2" customFormat="1">
      <c r="G64" s="206"/>
      <c r="H64" s="27"/>
    </row>
    <row r="65" spans="1:9" s="2" customFormat="1">
      <c r="G65" s="77"/>
      <c r="H65" s="27"/>
    </row>
    <row r="66" spans="1:9" s="2" customFormat="1">
      <c r="G66" s="77"/>
      <c r="H66" s="27"/>
    </row>
    <row r="67" spans="1:9" s="2" customFormat="1">
      <c r="G67" s="77"/>
      <c r="H67" s="27"/>
    </row>
    <row r="68" spans="1:9" s="2" customFormat="1">
      <c r="G68" s="206"/>
      <c r="H68" s="27"/>
    </row>
    <row r="69" spans="1:9" s="2" customFormat="1">
      <c r="G69" s="206"/>
      <c r="H69" s="27"/>
    </row>
    <row r="70" spans="1:9" s="2" customFormat="1">
      <c r="G70" s="206"/>
      <c r="H70" s="27"/>
    </row>
    <row r="71" spans="1:9" s="2" customFormat="1">
      <c r="G71" s="206"/>
      <c r="H71" s="27"/>
    </row>
    <row r="72" spans="1:9" s="2" customFormat="1">
      <c r="A72" s="326" t="s">
        <v>0</v>
      </c>
      <c r="B72" s="326"/>
      <c r="C72" s="326"/>
      <c r="D72" s="326"/>
      <c r="E72" s="326"/>
      <c r="F72" s="326"/>
      <c r="G72" s="326"/>
      <c r="H72" s="326"/>
      <c r="I72" s="326"/>
    </row>
    <row r="73" spans="1:9" s="2" customFormat="1">
      <c r="A73" s="326" t="s">
        <v>33</v>
      </c>
      <c r="B73" s="326"/>
      <c r="C73" s="326"/>
      <c r="D73" s="326"/>
      <c r="E73" s="326"/>
      <c r="F73" s="326"/>
      <c r="G73" s="326"/>
      <c r="H73" s="326"/>
      <c r="I73" s="326"/>
    </row>
    <row r="74" spans="1:9" s="2" customFormat="1">
      <c r="A74" s="326" t="s">
        <v>238</v>
      </c>
      <c r="B74" s="326"/>
      <c r="C74" s="326"/>
      <c r="D74" s="326"/>
      <c r="E74" s="326"/>
      <c r="F74" s="326"/>
      <c r="G74" s="326"/>
      <c r="H74" s="326"/>
      <c r="I74" s="326"/>
    </row>
    <row r="75" spans="1:9">
      <c r="A75" s="41" t="s">
        <v>320</v>
      </c>
      <c r="G75" s="19"/>
    </row>
    <row r="76" spans="1:9">
      <c r="A76" s="41"/>
      <c r="G76" s="19"/>
    </row>
    <row r="77" spans="1:9">
      <c r="A77" s="93"/>
      <c r="C77" s="94" t="s">
        <v>239</v>
      </c>
      <c r="G77" s="95"/>
      <c r="I77" s="96">
        <v>788000</v>
      </c>
    </row>
    <row r="78" spans="1:9">
      <c r="C78" s="19" t="s">
        <v>240</v>
      </c>
      <c r="G78" s="46"/>
      <c r="I78" s="96">
        <v>40000</v>
      </c>
    </row>
    <row r="79" spans="1:9">
      <c r="C79" s="19" t="s">
        <v>241</v>
      </c>
      <c r="I79" s="216">
        <v>4838370</v>
      </c>
    </row>
    <row r="80" spans="1:9" ht="24.75" thickBot="1">
      <c r="C80" s="41" t="s">
        <v>242</v>
      </c>
      <c r="I80" s="217">
        <f>SUM(I77:I79)</f>
        <v>5666370</v>
      </c>
    </row>
    <row r="81" ht="24.75" thickTop="1"/>
  </sheetData>
  <mergeCells count="9">
    <mergeCell ref="A39:I39"/>
    <mergeCell ref="A72:I72"/>
    <mergeCell ref="A73:I73"/>
    <mergeCell ref="A74:I74"/>
    <mergeCell ref="A1:I1"/>
    <mergeCell ref="A2:I2"/>
    <mergeCell ref="A3:I3"/>
    <mergeCell ref="A37:I37"/>
    <mergeCell ref="A38:I38"/>
  </mergeCells>
  <pageMargins left="0.51181102362204722" right="0" top="0.74803149606299213" bottom="0.55118110236220474" header="0" footer="0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N27"/>
  <sheetViews>
    <sheetView topLeftCell="B1" workbookViewId="0">
      <selection activeCell="B27" sqref="B27"/>
    </sheetView>
  </sheetViews>
  <sheetFormatPr defaultRowHeight="24"/>
  <cols>
    <col min="1" max="1" width="1.28515625" style="88" hidden="1" customWidth="1"/>
    <col min="2" max="2" width="27.85546875" style="88" customWidth="1"/>
    <col min="3" max="3" width="11.140625" style="88" customWidth="1"/>
    <col min="4" max="4" width="11.7109375" style="88" customWidth="1"/>
    <col min="5" max="6" width="12.5703125" style="89" hidden="1" customWidth="1"/>
    <col min="7" max="7" width="11.85546875" style="88" customWidth="1"/>
    <col min="8" max="8" width="12" style="88" customWidth="1"/>
    <col min="9" max="9" width="11.5703125" style="88" customWidth="1"/>
    <col min="10" max="10" width="13.140625" style="88" customWidth="1"/>
    <col min="11" max="11" width="20" style="88" bestFit="1" customWidth="1"/>
    <col min="12" max="16384" width="9.140625" style="88"/>
  </cols>
  <sheetData>
    <row r="1" spans="1:14">
      <c r="A1" s="326" t="s">
        <v>0</v>
      </c>
      <c r="B1" s="326"/>
      <c r="C1" s="326"/>
      <c r="D1" s="326"/>
      <c r="E1" s="326"/>
      <c r="F1" s="326"/>
      <c r="G1" s="326"/>
      <c r="H1" s="326"/>
      <c r="I1" s="326"/>
      <c r="J1" s="326"/>
      <c r="K1" s="98"/>
      <c r="L1" s="98"/>
    </row>
    <row r="2" spans="1:14">
      <c r="A2" s="326" t="s">
        <v>33</v>
      </c>
      <c r="B2" s="326"/>
      <c r="C2" s="326"/>
      <c r="D2" s="326"/>
      <c r="E2" s="326"/>
      <c r="F2" s="326"/>
      <c r="G2" s="326"/>
      <c r="H2" s="326"/>
      <c r="I2" s="326"/>
      <c r="J2" s="326"/>
      <c r="K2" s="98"/>
      <c r="L2" s="98"/>
      <c r="N2" s="99" t="s">
        <v>80</v>
      </c>
    </row>
    <row r="3" spans="1:14" ht="23.25" customHeight="1">
      <c r="A3" s="326" t="s">
        <v>238</v>
      </c>
      <c r="B3" s="326"/>
      <c r="C3" s="326"/>
      <c r="D3" s="326"/>
      <c r="E3" s="326"/>
      <c r="F3" s="326"/>
      <c r="G3" s="326"/>
      <c r="H3" s="326"/>
      <c r="I3" s="326"/>
      <c r="J3" s="326"/>
      <c r="K3" s="98"/>
      <c r="L3" s="98"/>
      <c r="N3" s="99" t="s">
        <v>81</v>
      </c>
    </row>
    <row r="4" spans="1:14" ht="23.25" customHeight="1">
      <c r="A4" s="218"/>
      <c r="B4" s="218"/>
      <c r="C4" s="218"/>
      <c r="D4" s="218"/>
      <c r="E4" s="218"/>
      <c r="F4" s="218"/>
      <c r="G4" s="218"/>
      <c r="H4" s="218"/>
      <c r="I4" s="218"/>
      <c r="J4" s="218"/>
      <c r="K4" s="98"/>
      <c r="L4" s="98"/>
      <c r="N4" s="99"/>
    </row>
    <row r="5" spans="1:14">
      <c r="A5" s="87" t="s">
        <v>82</v>
      </c>
      <c r="B5" s="41" t="s">
        <v>248</v>
      </c>
      <c r="C5" s="19"/>
    </row>
    <row r="6" spans="1:14">
      <c r="A6" s="87"/>
    </row>
    <row r="7" spans="1:14">
      <c r="B7" s="332" t="s">
        <v>83</v>
      </c>
      <c r="C7" s="329">
        <v>2561</v>
      </c>
      <c r="D7" s="330"/>
      <c r="E7" s="330"/>
      <c r="F7" s="330"/>
      <c r="G7" s="331"/>
      <c r="H7" s="329">
        <v>2560</v>
      </c>
      <c r="I7" s="330"/>
      <c r="J7" s="331"/>
    </row>
    <row r="8" spans="1:14">
      <c r="B8" s="333"/>
      <c r="C8" s="100" t="s">
        <v>84</v>
      </c>
      <c r="D8" s="101" t="s">
        <v>85</v>
      </c>
      <c r="E8" s="102">
        <v>1</v>
      </c>
      <c r="F8" s="103"/>
      <c r="G8" s="104" t="s">
        <v>38</v>
      </c>
      <c r="H8" s="220" t="s">
        <v>84</v>
      </c>
      <c r="I8" s="220" t="s">
        <v>85</v>
      </c>
      <c r="J8" s="101" t="s">
        <v>38</v>
      </c>
      <c r="K8" s="99" t="s">
        <v>80</v>
      </c>
    </row>
    <row r="9" spans="1:14">
      <c r="B9" s="105" t="s">
        <v>86</v>
      </c>
      <c r="C9" s="106">
        <v>2556</v>
      </c>
      <c r="D9" s="107">
        <v>1</v>
      </c>
      <c r="E9" s="108"/>
      <c r="F9" s="109"/>
      <c r="G9" s="110">
        <v>2500</v>
      </c>
      <c r="H9" s="106">
        <v>2556</v>
      </c>
      <c r="I9" s="100">
        <v>2</v>
      </c>
      <c r="J9" s="110">
        <v>3652</v>
      </c>
      <c r="K9" s="99" t="s">
        <v>81</v>
      </c>
    </row>
    <row r="10" spans="1:14">
      <c r="B10" s="105"/>
      <c r="C10" s="111">
        <v>2557</v>
      </c>
      <c r="D10" s="107">
        <v>1</v>
      </c>
      <c r="E10" s="108"/>
      <c r="F10" s="109"/>
      <c r="G10" s="110">
        <v>3690</v>
      </c>
      <c r="H10" s="222">
        <v>2557</v>
      </c>
      <c r="I10" s="221">
        <v>2</v>
      </c>
      <c r="J10" s="110">
        <v>4554</v>
      </c>
    </row>
    <row r="11" spans="1:14" s="87" customFormat="1">
      <c r="B11" s="327" t="s">
        <v>55</v>
      </c>
      <c r="C11" s="328"/>
      <c r="D11" s="112">
        <f>SUM(D9:D10)</f>
        <v>2</v>
      </c>
      <c r="E11" s="113">
        <f>SUM(E9:E10)</f>
        <v>0</v>
      </c>
      <c r="F11" s="114"/>
      <c r="G11" s="115">
        <f>SUM(G9:G10)</f>
        <v>6190</v>
      </c>
      <c r="H11" s="225"/>
      <c r="I11" s="226">
        <f>SUM(I9:I10)</f>
        <v>4</v>
      </c>
      <c r="J11" s="224">
        <f>SUM(J9:J10)</f>
        <v>8206</v>
      </c>
      <c r="K11" s="116"/>
    </row>
    <row r="12" spans="1:14">
      <c r="B12" s="105" t="s">
        <v>87</v>
      </c>
      <c r="C12" s="232">
        <v>0</v>
      </c>
      <c r="D12" s="231">
        <v>0</v>
      </c>
      <c r="E12" s="117">
        <v>2539</v>
      </c>
      <c r="F12" s="118">
        <v>0.95</v>
      </c>
      <c r="G12" s="110">
        <v>0</v>
      </c>
      <c r="H12" s="111">
        <v>2551</v>
      </c>
      <c r="I12" s="107">
        <v>20</v>
      </c>
      <c r="J12" s="110">
        <v>2412.0500000000002</v>
      </c>
      <c r="K12" s="119"/>
    </row>
    <row r="13" spans="1:14">
      <c r="B13" s="105"/>
      <c r="C13" s="232">
        <v>0</v>
      </c>
      <c r="D13" s="231">
        <v>0</v>
      </c>
      <c r="E13" s="117">
        <v>1364.98</v>
      </c>
      <c r="F13" s="118">
        <v>0.95</v>
      </c>
      <c r="G13" s="110">
        <v>0</v>
      </c>
      <c r="H13" s="111">
        <v>2552</v>
      </c>
      <c r="I13" s="107">
        <v>10</v>
      </c>
      <c r="J13" s="110">
        <v>1296.73</v>
      </c>
      <c r="K13" s="119"/>
    </row>
    <row r="14" spans="1:14" s="87" customFormat="1">
      <c r="B14" s="327" t="s">
        <v>55</v>
      </c>
      <c r="C14" s="328"/>
      <c r="D14" s="112"/>
      <c r="E14" s="113">
        <f>SUM(E12:E13)</f>
        <v>3903.98</v>
      </c>
      <c r="F14" s="114"/>
      <c r="G14" s="115"/>
      <c r="H14" s="223"/>
      <c r="I14" s="226">
        <f>SUM(I12:I13)</f>
        <v>30</v>
      </c>
      <c r="J14" s="224">
        <f>SUM(J12:J13)</f>
        <v>3708.78</v>
      </c>
    </row>
    <row r="15" spans="1:14" s="87" customFormat="1">
      <c r="B15" s="327" t="s">
        <v>88</v>
      </c>
      <c r="C15" s="328"/>
      <c r="D15" s="120">
        <f>D11+D14</f>
        <v>2</v>
      </c>
      <c r="E15" s="121">
        <f>E11+E14</f>
        <v>3903.98</v>
      </c>
      <c r="F15" s="122"/>
      <c r="G15" s="123">
        <f>G11+G14</f>
        <v>6190</v>
      </c>
      <c r="H15" s="223"/>
      <c r="I15" s="226">
        <f>I11+I14</f>
        <v>34</v>
      </c>
      <c r="J15" s="227">
        <f>J11+J14</f>
        <v>11914.78</v>
      </c>
    </row>
    <row r="21" spans="1:9">
      <c r="A21" s="87" t="s">
        <v>89</v>
      </c>
    </row>
    <row r="22" spans="1:9">
      <c r="A22" s="87"/>
      <c r="B22" s="41" t="s">
        <v>249</v>
      </c>
      <c r="C22" s="19"/>
      <c r="D22" s="19"/>
    </row>
    <row r="23" spans="1:9">
      <c r="G23" s="219">
        <v>2561</v>
      </c>
      <c r="I23" s="219">
        <v>2560</v>
      </c>
    </row>
    <row r="24" spans="1:9">
      <c r="B24" s="88" t="s">
        <v>90</v>
      </c>
      <c r="G24" s="96">
        <v>27744</v>
      </c>
      <c r="I24" s="90">
        <v>13574</v>
      </c>
    </row>
    <row r="25" spans="1:9">
      <c r="B25" s="88" t="s">
        <v>91</v>
      </c>
      <c r="G25" s="96">
        <v>1030</v>
      </c>
      <c r="I25" s="90">
        <v>470</v>
      </c>
    </row>
    <row r="26" spans="1:9" ht="24.75" thickBot="1">
      <c r="B26" s="91" t="s">
        <v>55</v>
      </c>
      <c r="G26" s="228">
        <f>SUM(G24:G25)</f>
        <v>28774</v>
      </c>
      <c r="I26" s="92">
        <f>SUM(I24:I25)</f>
        <v>14044</v>
      </c>
    </row>
    <row r="27" spans="1:9" ht="24.75" thickTop="1"/>
  </sheetData>
  <mergeCells count="9">
    <mergeCell ref="B15:C15"/>
    <mergeCell ref="B11:C11"/>
    <mergeCell ref="B14:C14"/>
    <mergeCell ref="A1:J1"/>
    <mergeCell ref="A2:J2"/>
    <mergeCell ref="A3:J3"/>
    <mergeCell ref="C7:G7"/>
    <mergeCell ref="H7:J7"/>
    <mergeCell ref="B7:B8"/>
  </mergeCells>
  <printOptions horizontalCentered="1"/>
  <pageMargins left="0.19685039370078741" right="0" top="0.78740157480314965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G41"/>
  <sheetViews>
    <sheetView workbookViewId="0">
      <selection activeCell="A26" sqref="A26:G26"/>
    </sheetView>
  </sheetViews>
  <sheetFormatPr defaultRowHeight="24"/>
  <cols>
    <col min="1" max="1" width="28.42578125" style="137" customWidth="1"/>
    <col min="2" max="2" width="14.42578125" style="137" customWidth="1"/>
    <col min="3" max="3" width="29.28515625" style="137" customWidth="1"/>
    <col min="4" max="4" width="18" style="137" bestFit="1" customWidth="1"/>
    <col min="5" max="5" width="23.7109375" style="137" customWidth="1"/>
    <col min="6" max="6" width="51" style="137" customWidth="1"/>
    <col min="7" max="7" width="17.7109375" style="137" customWidth="1"/>
    <col min="8" max="16384" width="9.140625" style="137"/>
  </cols>
  <sheetData>
    <row r="1" spans="1:7" s="124" customFormat="1">
      <c r="A1" s="334" t="s">
        <v>0</v>
      </c>
      <c r="B1" s="334"/>
      <c r="C1" s="334"/>
      <c r="D1" s="334"/>
      <c r="E1" s="334"/>
      <c r="F1" s="334"/>
      <c r="G1" s="334"/>
    </row>
    <row r="2" spans="1:7" s="124" customFormat="1">
      <c r="A2" s="334" t="s">
        <v>33</v>
      </c>
      <c r="B2" s="334"/>
      <c r="C2" s="334"/>
      <c r="D2" s="334"/>
      <c r="E2" s="334"/>
      <c r="F2" s="334"/>
      <c r="G2" s="334"/>
    </row>
    <row r="3" spans="1:7" s="124" customFormat="1">
      <c r="A3" s="334" t="s">
        <v>250</v>
      </c>
      <c r="B3" s="334"/>
      <c r="C3" s="334"/>
      <c r="D3" s="334"/>
      <c r="E3" s="334"/>
      <c r="F3" s="334"/>
      <c r="G3" s="334"/>
    </row>
    <row r="4" spans="1:7" s="124" customFormat="1">
      <c r="A4" s="125" t="s">
        <v>92</v>
      </c>
    </row>
    <row r="5" spans="1:7" s="124" customFormat="1">
      <c r="A5" s="125"/>
    </row>
    <row r="6" spans="1:7" s="124" customFormat="1">
      <c r="A6" s="125" t="s">
        <v>252</v>
      </c>
    </row>
    <row r="7" spans="1:7" s="124" customFormat="1">
      <c r="A7" s="233" t="s">
        <v>93</v>
      </c>
      <c r="B7" s="127" t="s">
        <v>94</v>
      </c>
      <c r="C7" s="234" t="s">
        <v>95</v>
      </c>
      <c r="D7" s="127" t="s">
        <v>96</v>
      </c>
      <c r="E7" s="234" t="s">
        <v>68</v>
      </c>
      <c r="F7" s="127" t="s">
        <v>97</v>
      </c>
      <c r="G7" s="127" t="s">
        <v>38</v>
      </c>
    </row>
    <row r="8" spans="1:7" s="124" customFormat="1">
      <c r="A8" s="129" t="s">
        <v>98</v>
      </c>
      <c r="B8" s="130" t="s">
        <v>99</v>
      </c>
      <c r="C8" s="131" t="s">
        <v>99</v>
      </c>
      <c r="D8" s="130" t="s">
        <v>100</v>
      </c>
      <c r="E8" s="131" t="s">
        <v>101</v>
      </c>
      <c r="F8" s="130" t="s">
        <v>102</v>
      </c>
      <c r="G8" s="132">
        <v>385603.2</v>
      </c>
    </row>
    <row r="9" spans="1:7" s="124" customFormat="1">
      <c r="A9" s="129" t="s">
        <v>98</v>
      </c>
      <c r="B9" s="130" t="s">
        <v>99</v>
      </c>
      <c r="C9" s="131" t="s">
        <v>99</v>
      </c>
      <c r="D9" s="130" t="s">
        <v>103</v>
      </c>
      <c r="E9" s="131" t="s">
        <v>104</v>
      </c>
      <c r="F9" s="130" t="s">
        <v>256</v>
      </c>
      <c r="G9" s="132">
        <v>2100</v>
      </c>
    </row>
    <row r="10" spans="1:7" s="124" customFormat="1">
      <c r="A10" s="129" t="s">
        <v>98</v>
      </c>
      <c r="B10" s="130" t="s">
        <v>99</v>
      </c>
      <c r="C10" s="131" t="s">
        <v>106</v>
      </c>
      <c r="D10" s="130" t="s">
        <v>103</v>
      </c>
      <c r="E10" s="131" t="s">
        <v>104</v>
      </c>
      <c r="F10" s="130" t="s">
        <v>257</v>
      </c>
      <c r="G10" s="132">
        <v>100000</v>
      </c>
    </row>
    <row r="11" spans="1:7" s="124" customFormat="1">
      <c r="A11" s="129" t="s">
        <v>98</v>
      </c>
      <c r="B11" s="130" t="s">
        <v>108</v>
      </c>
      <c r="C11" s="131" t="s">
        <v>108</v>
      </c>
      <c r="D11" s="130" t="s">
        <v>103</v>
      </c>
      <c r="E11" s="131" t="s">
        <v>104</v>
      </c>
      <c r="F11" s="130" t="s">
        <v>254</v>
      </c>
      <c r="G11" s="132">
        <v>34000</v>
      </c>
    </row>
    <row r="12" spans="1:7" s="124" customFormat="1">
      <c r="A12" s="129" t="s">
        <v>98</v>
      </c>
      <c r="B12" s="130" t="s">
        <v>108</v>
      </c>
      <c r="C12" s="131" t="s">
        <v>253</v>
      </c>
      <c r="D12" s="130" t="s">
        <v>103</v>
      </c>
      <c r="E12" s="131" t="s">
        <v>104</v>
      </c>
      <c r="F12" s="130" t="s">
        <v>255</v>
      </c>
      <c r="G12" s="132">
        <v>8000</v>
      </c>
    </row>
    <row r="13" spans="1:7" s="124" customFormat="1">
      <c r="A13" s="129" t="s">
        <v>98</v>
      </c>
      <c r="B13" s="130" t="s">
        <v>110</v>
      </c>
      <c r="C13" s="131" t="s">
        <v>111</v>
      </c>
      <c r="D13" s="130" t="s">
        <v>103</v>
      </c>
      <c r="E13" s="131" t="s">
        <v>104</v>
      </c>
      <c r="F13" s="130" t="s">
        <v>275</v>
      </c>
      <c r="G13" s="132">
        <v>76500</v>
      </c>
    </row>
    <row r="14" spans="1:7" s="124" customFormat="1">
      <c r="A14" s="129" t="s">
        <v>98</v>
      </c>
      <c r="B14" s="130" t="s">
        <v>99</v>
      </c>
      <c r="C14" s="235" t="s">
        <v>258</v>
      </c>
      <c r="D14" s="130" t="s">
        <v>259</v>
      </c>
      <c r="E14" s="131" t="s">
        <v>260</v>
      </c>
      <c r="F14" s="130" t="s">
        <v>261</v>
      </c>
      <c r="G14" s="132">
        <v>396000</v>
      </c>
    </row>
    <row r="15" spans="1:7" s="124" customFormat="1">
      <c r="A15" s="129" t="s">
        <v>98</v>
      </c>
      <c r="B15" s="130" t="s">
        <v>99</v>
      </c>
      <c r="C15" s="235" t="s">
        <v>258</v>
      </c>
      <c r="D15" s="130" t="s">
        <v>262</v>
      </c>
      <c r="E15" s="131" t="s">
        <v>263</v>
      </c>
      <c r="F15" s="130" t="s">
        <v>264</v>
      </c>
      <c r="G15" s="132">
        <v>54000</v>
      </c>
    </row>
    <row r="16" spans="1:7" s="124" customFormat="1">
      <c r="A16" s="129" t="s">
        <v>270</v>
      </c>
      <c r="B16" s="130" t="s">
        <v>265</v>
      </c>
      <c r="C16" s="131" t="s">
        <v>267</v>
      </c>
      <c r="D16" s="130" t="s">
        <v>262</v>
      </c>
      <c r="E16" s="131" t="s">
        <v>239</v>
      </c>
      <c r="F16" s="130" t="s">
        <v>268</v>
      </c>
      <c r="G16" s="132">
        <v>788000</v>
      </c>
    </row>
    <row r="17" spans="1:7" s="124" customFormat="1">
      <c r="A17" s="129" t="s">
        <v>271</v>
      </c>
      <c r="B17" s="130" t="s">
        <v>266</v>
      </c>
      <c r="C17" s="131"/>
      <c r="D17" s="130"/>
      <c r="E17" s="131"/>
      <c r="F17" s="130" t="s">
        <v>269</v>
      </c>
      <c r="G17" s="132"/>
    </row>
    <row r="18" spans="1:7" s="124" customFormat="1">
      <c r="A18" s="129" t="s">
        <v>270</v>
      </c>
      <c r="B18" s="130" t="s">
        <v>99</v>
      </c>
      <c r="C18" s="130" t="s">
        <v>272</v>
      </c>
      <c r="D18" s="130" t="s">
        <v>262</v>
      </c>
      <c r="E18" s="131" t="s">
        <v>263</v>
      </c>
      <c r="F18" s="130" t="s">
        <v>273</v>
      </c>
      <c r="G18" s="132">
        <v>4838370</v>
      </c>
    </row>
    <row r="19" spans="1:7" s="124" customFormat="1">
      <c r="A19" s="133" t="s">
        <v>271</v>
      </c>
      <c r="B19" s="130"/>
      <c r="C19" s="135"/>
      <c r="D19" s="134"/>
      <c r="E19" s="135"/>
      <c r="F19" s="134" t="s">
        <v>274</v>
      </c>
      <c r="G19" s="134"/>
    </row>
    <row r="20" spans="1:7" s="124" customFormat="1" ht="24.75" thickBot="1">
      <c r="A20" s="335"/>
      <c r="B20" s="336"/>
      <c r="C20" s="336"/>
      <c r="D20" s="336"/>
      <c r="E20" s="336"/>
      <c r="F20" s="337"/>
      <c r="G20" s="136">
        <f>SUM(G8:G19)</f>
        <v>6682573.2000000002</v>
      </c>
    </row>
    <row r="21" spans="1:7" s="124" customFormat="1" ht="24.75" thickTop="1">
      <c r="A21" s="125"/>
    </row>
    <row r="22" spans="1:7" s="124" customFormat="1">
      <c r="A22" s="125"/>
    </row>
    <row r="23" spans="1:7" s="124" customFormat="1">
      <c r="A23" s="125"/>
    </row>
    <row r="24" spans="1:7" s="124" customFormat="1">
      <c r="A24" s="125"/>
    </row>
    <row r="25" spans="1:7" s="124" customFormat="1">
      <c r="A25" s="125"/>
    </row>
    <row r="26" spans="1:7" s="124" customFormat="1">
      <c r="A26" s="334" t="s">
        <v>0</v>
      </c>
      <c r="B26" s="334"/>
      <c r="C26" s="334"/>
      <c r="D26" s="334"/>
      <c r="E26" s="334"/>
      <c r="F26" s="334"/>
      <c r="G26" s="334"/>
    </row>
    <row r="27" spans="1:7" s="124" customFormat="1">
      <c r="A27" s="334" t="s">
        <v>33</v>
      </c>
      <c r="B27" s="334"/>
      <c r="C27" s="334"/>
      <c r="D27" s="334"/>
      <c r="E27" s="334"/>
      <c r="F27" s="334"/>
      <c r="G27" s="334"/>
    </row>
    <row r="28" spans="1:7" s="124" customFormat="1">
      <c r="A28" s="334" t="s">
        <v>250</v>
      </c>
      <c r="B28" s="334"/>
      <c r="C28" s="334"/>
      <c r="D28" s="334"/>
      <c r="E28" s="334"/>
      <c r="F28" s="334"/>
      <c r="G28" s="334"/>
    </row>
    <row r="29" spans="1:7" s="124" customFormat="1">
      <c r="A29" s="125"/>
    </row>
    <row r="30" spans="1:7" s="124" customFormat="1">
      <c r="A30" s="125" t="s">
        <v>251</v>
      </c>
    </row>
    <row r="31" spans="1:7" s="124" customFormat="1">
      <c r="A31" s="126" t="s">
        <v>93</v>
      </c>
      <c r="B31" s="127" t="s">
        <v>94</v>
      </c>
      <c r="C31" s="128" t="s">
        <v>95</v>
      </c>
      <c r="D31" s="127" t="s">
        <v>96</v>
      </c>
      <c r="E31" s="128" t="s">
        <v>68</v>
      </c>
      <c r="F31" s="127" t="s">
        <v>97</v>
      </c>
      <c r="G31" s="127" t="s">
        <v>38</v>
      </c>
    </row>
    <row r="32" spans="1:7" s="124" customFormat="1">
      <c r="A32" s="129" t="s">
        <v>98</v>
      </c>
      <c r="B32" s="130" t="s">
        <v>99</v>
      </c>
      <c r="C32" s="131" t="s">
        <v>99</v>
      </c>
      <c r="D32" s="130" t="s">
        <v>100</v>
      </c>
      <c r="E32" s="131" t="s">
        <v>101</v>
      </c>
      <c r="F32" s="130" t="s">
        <v>102</v>
      </c>
      <c r="G32" s="132">
        <v>360610.4</v>
      </c>
    </row>
    <row r="33" spans="1:7" s="124" customFormat="1">
      <c r="A33" s="129" t="s">
        <v>98</v>
      </c>
      <c r="B33" s="130" t="s">
        <v>99</v>
      </c>
      <c r="C33" s="131" t="s">
        <v>99</v>
      </c>
      <c r="D33" s="130" t="s">
        <v>103</v>
      </c>
      <c r="E33" s="131" t="s">
        <v>104</v>
      </c>
      <c r="F33" s="130" t="s">
        <v>105</v>
      </c>
      <c r="G33" s="132">
        <v>2100</v>
      </c>
    </row>
    <row r="34" spans="1:7" s="124" customFormat="1">
      <c r="A34" s="129" t="s">
        <v>98</v>
      </c>
      <c r="B34" s="130" t="s">
        <v>99</v>
      </c>
      <c r="C34" s="131" t="s">
        <v>106</v>
      </c>
      <c r="D34" s="130" t="s">
        <v>103</v>
      </c>
      <c r="E34" s="131" t="s">
        <v>104</v>
      </c>
      <c r="F34" s="130" t="s">
        <v>107</v>
      </c>
      <c r="G34" s="132">
        <v>77633</v>
      </c>
    </row>
    <row r="35" spans="1:7" s="124" customFormat="1">
      <c r="A35" s="129" t="s">
        <v>98</v>
      </c>
      <c r="B35" s="130" t="s">
        <v>108</v>
      </c>
      <c r="C35" s="131" t="s">
        <v>108</v>
      </c>
      <c r="D35" s="130" t="s">
        <v>103</v>
      </c>
      <c r="E35" s="131" t="s">
        <v>104</v>
      </c>
      <c r="F35" s="130" t="s">
        <v>109</v>
      </c>
      <c r="G35" s="132">
        <v>12000</v>
      </c>
    </row>
    <row r="36" spans="1:7" s="124" customFormat="1">
      <c r="A36" s="129" t="s">
        <v>98</v>
      </c>
      <c r="B36" s="130" t="s">
        <v>110</v>
      </c>
      <c r="C36" s="131" t="s">
        <v>111</v>
      </c>
      <c r="D36" s="130" t="s">
        <v>103</v>
      </c>
      <c r="E36" s="131" t="s">
        <v>104</v>
      </c>
      <c r="F36" s="130" t="s">
        <v>112</v>
      </c>
      <c r="G36" s="132">
        <v>68500</v>
      </c>
    </row>
    <row r="37" spans="1:7" s="124" customFormat="1">
      <c r="A37" s="129" t="s">
        <v>113</v>
      </c>
      <c r="B37" s="130" t="s">
        <v>99</v>
      </c>
      <c r="C37" s="131" t="s">
        <v>106</v>
      </c>
      <c r="D37" s="130" t="s">
        <v>114</v>
      </c>
      <c r="E37" s="131" t="s">
        <v>115</v>
      </c>
      <c r="F37" s="130" t="s">
        <v>116</v>
      </c>
      <c r="G37" s="132">
        <v>60</v>
      </c>
    </row>
    <row r="38" spans="1:7" s="124" customFormat="1">
      <c r="A38" s="129" t="s">
        <v>113</v>
      </c>
      <c r="B38" s="130" t="s">
        <v>117</v>
      </c>
      <c r="C38" s="130" t="s">
        <v>117</v>
      </c>
      <c r="D38" s="130" t="s">
        <v>117</v>
      </c>
      <c r="E38" s="131" t="s">
        <v>118</v>
      </c>
      <c r="F38" s="130" t="s">
        <v>119</v>
      </c>
      <c r="G38" s="132">
        <v>6</v>
      </c>
    </row>
    <row r="39" spans="1:7" s="124" customFormat="1">
      <c r="A39" s="133"/>
      <c r="B39" s="134"/>
      <c r="C39" s="135"/>
      <c r="D39" s="134"/>
      <c r="E39" s="135"/>
      <c r="F39" s="134"/>
      <c r="G39" s="134"/>
    </row>
    <row r="40" spans="1:7" s="124" customFormat="1" ht="24.75" thickBot="1">
      <c r="A40" s="335" t="s">
        <v>55</v>
      </c>
      <c r="B40" s="336"/>
      <c r="C40" s="336"/>
      <c r="D40" s="336"/>
      <c r="E40" s="336"/>
      <c r="F40" s="337"/>
      <c r="G40" s="136">
        <f>SUM(G32:G39)</f>
        <v>520909.4</v>
      </c>
    </row>
    <row r="41" spans="1:7" s="124" customFormat="1" ht="24.75" thickTop="1"/>
  </sheetData>
  <mergeCells count="8">
    <mergeCell ref="A1:G1"/>
    <mergeCell ref="A2:G2"/>
    <mergeCell ref="A3:G3"/>
    <mergeCell ref="A40:F40"/>
    <mergeCell ref="A20:F20"/>
    <mergeCell ref="A26:G26"/>
    <mergeCell ref="A27:G27"/>
    <mergeCell ref="A28:G28"/>
  </mergeCells>
  <printOptions horizontalCentered="1"/>
  <pageMargins left="0.28000000000000003" right="0.19685039370078741" top="0.78740157480314965" bottom="0.78740157480314965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B1:E11"/>
  <sheetViews>
    <sheetView workbookViewId="0">
      <selection activeCell="B2" sqref="B2:E2"/>
    </sheetView>
  </sheetViews>
  <sheetFormatPr defaultRowHeight="24"/>
  <cols>
    <col min="1" max="1" width="1.5703125" style="88" customWidth="1"/>
    <col min="2" max="2" width="7.140625" style="88" customWidth="1"/>
    <col min="3" max="3" width="55" style="88" customWidth="1"/>
    <col min="4" max="4" width="19.140625" style="88" customWidth="1"/>
    <col min="5" max="16384" width="9.140625" style="88"/>
  </cols>
  <sheetData>
    <row r="1" spans="2:5">
      <c r="B1" s="338" t="s">
        <v>0</v>
      </c>
      <c r="C1" s="338"/>
      <c r="D1" s="338"/>
      <c r="E1" s="338"/>
    </row>
    <row r="2" spans="2:5">
      <c r="B2" s="338" t="s">
        <v>33</v>
      </c>
      <c r="C2" s="338"/>
      <c r="D2" s="338"/>
      <c r="E2" s="338"/>
    </row>
    <row r="3" spans="2:5">
      <c r="B3" s="338" t="s">
        <v>250</v>
      </c>
      <c r="C3" s="338"/>
      <c r="D3" s="338"/>
      <c r="E3" s="338"/>
    </row>
    <row r="5" spans="2:5">
      <c r="B5" s="87" t="s">
        <v>120</v>
      </c>
    </row>
    <row r="7" spans="2:5">
      <c r="C7" s="119" t="str">
        <f>'[1]บช. 5.บก'!B31</f>
        <v>ภาษีหัก ณ ที่จ่าย</v>
      </c>
      <c r="D7" s="90">
        <v>13687.74</v>
      </c>
    </row>
    <row r="8" spans="2:5">
      <c r="C8" s="119" t="str">
        <f>'[1]บช. 5.บก'!B32</f>
        <v>เงินรับฝากค่าใช้จ่ายในการจัดเก็บภาษีบำรุงท้องที่ 5%</v>
      </c>
      <c r="D8" s="90">
        <v>33687</v>
      </c>
    </row>
    <row r="9" spans="2:5">
      <c r="C9" s="119" t="str">
        <f>'[1]บช. 5.บก'!B33</f>
        <v>เงินรับฝากประกันสัญญา</v>
      </c>
      <c r="D9" s="90">
        <v>171391</v>
      </c>
    </row>
    <row r="10" spans="2:5" ht="24.75" thickBot="1">
      <c r="C10" s="138" t="s">
        <v>55</v>
      </c>
      <c r="D10" s="92">
        <f>SUM(D7:D9)</f>
        <v>218765.74</v>
      </c>
    </row>
    <row r="11" spans="2:5" ht="24.75" thickTop="1"/>
  </sheetData>
  <mergeCells count="3">
    <mergeCell ref="B1:E1"/>
    <mergeCell ref="B2:E2"/>
    <mergeCell ref="B3:E3"/>
  </mergeCells>
  <pageMargins left="0.86614173228346458" right="0" top="0.51181102362204722" bottom="0.78740157480314965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O20"/>
  <sheetViews>
    <sheetView workbookViewId="0">
      <selection activeCell="E19" sqref="E19"/>
    </sheetView>
  </sheetViews>
  <sheetFormatPr defaultRowHeight="24"/>
  <cols>
    <col min="1" max="1" width="33.28515625" style="19" customWidth="1"/>
    <col min="2" max="2" width="33.7109375" style="19" customWidth="1"/>
    <col min="3" max="3" width="17.42578125" style="19" customWidth="1"/>
    <col min="4" max="4" width="14.28515625" style="19" customWidth="1"/>
    <col min="5" max="5" width="10.85546875" style="19" customWidth="1"/>
    <col min="6" max="6" width="20.7109375" style="19" customWidth="1"/>
    <col min="7" max="7" width="19.140625" style="19" customWidth="1"/>
    <col min="8" max="16384" width="9.140625" style="19"/>
  </cols>
  <sheetData>
    <row r="1" spans="1:15">
      <c r="A1" s="338" t="s">
        <v>0</v>
      </c>
      <c r="B1" s="338"/>
      <c r="C1" s="338"/>
      <c r="D1" s="338"/>
      <c r="E1" s="338"/>
      <c r="F1" s="338"/>
      <c r="G1" s="338"/>
      <c r="H1" s="98"/>
      <c r="I1" s="98"/>
      <c r="J1" s="98"/>
      <c r="K1" s="98"/>
      <c r="L1" s="98"/>
      <c r="M1" s="98"/>
      <c r="N1" s="98"/>
      <c r="O1" s="98"/>
    </row>
    <row r="2" spans="1:15">
      <c r="A2" s="338" t="s">
        <v>33</v>
      </c>
      <c r="B2" s="338"/>
      <c r="C2" s="338"/>
      <c r="D2" s="338"/>
      <c r="E2" s="338"/>
      <c r="F2" s="338"/>
      <c r="G2" s="338"/>
      <c r="H2" s="98"/>
      <c r="I2" s="98"/>
      <c r="J2" s="98"/>
      <c r="K2" s="98"/>
      <c r="L2" s="98"/>
      <c r="M2" s="98"/>
      <c r="N2" s="98"/>
      <c r="O2" s="98"/>
    </row>
    <row r="3" spans="1:15">
      <c r="A3" s="338" t="s">
        <v>250</v>
      </c>
      <c r="B3" s="338"/>
      <c r="C3" s="338"/>
      <c r="D3" s="338"/>
      <c r="E3" s="338"/>
      <c r="F3" s="338"/>
      <c r="G3" s="338"/>
      <c r="H3" s="98"/>
      <c r="I3" s="98"/>
      <c r="J3" s="98"/>
      <c r="K3" s="98"/>
      <c r="L3" s="98"/>
      <c r="M3" s="98"/>
      <c r="N3" s="98"/>
      <c r="O3" s="98"/>
    </row>
    <row r="5" spans="1:15">
      <c r="A5" s="87" t="s">
        <v>277</v>
      </c>
      <c r="B5" s="88"/>
    </row>
    <row r="6" spans="1:15">
      <c r="A6" s="340" t="s">
        <v>278</v>
      </c>
      <c r="B6" s="340" t="s">
        <v>279</v>
      </c>
      <c r="C6" s="340" t="s">
        <v>280</v>
      </c>
      <c r="D6" s="342" t="s">
        <v>281</v>
      </c>
      <c r="E6" s="342"/>
      <c r="F6" s="339" t="s">
        <v>156</v>
      </c>
      <c r="G6" s="339" t="s">
        <v>283</v>
      </c>
    </row>
    <row r="7" spans="1:15">
      <c r="A7" s="341"/>
      <c r="B7" s="341"/>
      <c r="C7" s="341"/>
      <c r="D7" s="241" t="s">
        <v>69</v>
      </c>
      <c r="E7" s="241" t="s">
        <v>282</v>
      </c>
      <c r="F7" s="339"/>
      <c r="G7" s="339"/>
    </row>
    <row r="8" spans="1:15">
      <c r="A8" s="244" t="s">
        <v>284</v>
      </c>
      <c r="B8" s="245"/>
      <c r="C8" s="245"/>
      <c r="D8" s="245"/>
      <c r="E8" s="245"/>
      <c r="F8" s="248"/>
      <c r="G8" s="246"/>
      <c r="I8" s="237"/>
    </row>
    <row r="9" spans="1:15">
      <c r="A9" s="242" t="s">
        <v>285</v>
      </c>
      <c r="B9" s="249"/>
      <c r="C9" s="249"/>
      <c r="D9" s="249"/>
      <c r="E9" s="249"/>
      <c r="F9" s="254" t="s">
        <v>290</v>
      </c>
      <c r="G9" s="249"/>
      <c r="I9" s="96"/>
    </row>
    <row r="10" spans="1:15">
      <c r="A10" s="243" t="s">
        <v>285</v>
      </c>
      <c r="B10" s="249"/>
      <c r="C10" s="249"/>
      <c r="D10" s="249"/>
      <c r="E10" s="249"/>
      <c r="F10" s="250">
        <v>1939898</v>
      </c>
      <c r="G10" s="249"/>
      <c r="I10" s="238"/>
    </row>
    <row r="11" spans="1:15">
      <c r="A11" s="247" t="s">
        <v>55</v>
      </c>
      <c r="B11" s="249"/>
      <c r="C11" s="249"/>
      <c r="D11" s="249"/>
      <c r="E11" s="249"/>
      <c r="F11" s="256">
        <v>969898</v>
      </c>
      <c r="G11" s="249"/>
    </row>
    <row r="12" spans="1:15">
      <c r="A12" s="244" t="s">
        <v>284</v>
      </c>
      <c r="B12" s="245"/>
      <c r="C12" s="245"/>
      <c r="D12" s="245"/>
      <c r="E12" s="245"/>
      <c r="F12" s="248"/>
      <c r="G12" s="246"/>
    </row>
    <row r="13" spans="1:15">
      <c r="A13" s="249" t="s">
        <v>285</v>
      </c>
      <c r="B13" s="249"/>
      <c r="C13" s="249"/>
      <c r="D13" s="249"/>
      <c r="E13" s="249"/>
      <c r="F13" s="254" t="s">
        <v>291</v>
      </c>
      <c r="G13" s="249"/>
    </row>
    <row r="14" spans="1:15">
      <c r="A14" s="241" t="s">
        <v>55</v>
      </c>
      <c r="B14" s="249"/>
      <c r="C14" s="249"/>
      <c r="D14" s="249"/>
      <c r="E14" s="249"/>
      <c r="F14" s="255" t="s">
        <v>291</v>
      </c>
      <c r="G14" s="249"/>
      <c r="I14" s="2"/>
    </row>
    <row r="15" spans="1:15">
      <c r="A15" s="244" t="s">
        <v>286</v>
      </c>
      <c r="B15" s="245"/>
      <c r="C15" s="245"/>
      <c r="D15" s="245"/>
      <c r="E15" s="245"/>
      <c r="F15" s="245"/>
      <c r="G15" s="246"/>
    </row>
    <row r="16" spans="1:15">
      <c r="A16" s="249" t="s">
        <v>287</v>
      </c>
      <c r="B16" s="249" t="s">
        <v>288</v>
      </c>
      <c r="C16" s="250">
        <v>3270000</v>
      </c>
      <c r="D16" s="249" t="s">
        <v>289</v>
      </c>
      <c r="E16" s="251">
        <v>274313</v>
      </c>
      <c r="F16" s="250">
        <v>1569600</v>
      </c>
      <c r="G16" s="252">
        <v>245350</v>
      </c>
    </row>
    <row r="17" spans="1:7">
      <c r="A17" s="241" t="s">
        <v>55</v>
      </c>
      <c r="B17" s="249"/>
      <c r="C17" s="253">
        <f>SUM(C16)</f>
        <v>3270000</v>
      </c>
      <c r="D17" s="249"/>
      <c r="E17" s="249"/>
      <c r="F17" s="253">
        <f>SUM(F16)</f>
        <v>1569600</v>
      </c>
      <c r="G17" s="249"/>
    </row>
    <row r="18" spans="1:7">
      <c r="A18" s="241" t="s">
        <v>88</v>
      </c>
      <c r="B18" s="249"/>
      <c r="C18" s="253">
        <f>SUM(C17)</f>
        <v>3270000</v>
      </c>
      <c r="D18" s="249"/>
      <c r="E18" s="249"/>
      <c r="F18" s="253">
        <f>SUM(F17)</f>
        <v>1569600</v>
      </c>
      <c r="G18" s="246"/>
    </row>
    <row r="20" spans="1:7">
      <c r="A20" s="19" t="s">
        <v>292</v>
      </c>
    </row>
  </sheetData>
  <mergeCells count="9">
    <mergeCell ref="G6:G7"/>
    <mergeCell ref="A1:G1"/>
    <mergeCell ref="A2:G2"/>
    <mergeCell ref="A3:G3"/>
    <mergeCell ref="A6:A7"/>
    <mergeCell ref="B6:B7"/>
    <mergeCell ref="C6:C7"/>
    <mergeCell ref="D6:E6"/>
    <mergeCell ref="F6:F7"/>
  </mergeCells>
  <pageMargins left="0.42" right="0.21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S94"/>
  <sheetViews>
    <sheetView zoomScale="90" zoomScaleNormal="90" workbookViewId="0">
      <selection activeCell="L10" sqref="L10"/>
    </sheetView>
  </sheetViews>
  <sheetFormatPr defaultRowHeight="24"/>
  <cols>
    <col min="1" max="1" width="8.5703125" style="2" customWidth="1"/>
    <col min="2" max="2" width="9.140625" style="2"/>
    <col min="3" max="3" width="9.28515625" style="2" bestFit="1" customWidth="1"/>
    <col min="4" max="4" width="13.5703125" style="2" customWidth="1"/>
    <col min="5" max="5" width="25.28515625" style="2" customWidth="1"/>
    <col min="6" max="6" width="17.85546875" style="2" customWidth="1"/>
    <col min="7" max="7" width="18.28515625" style="2" customWidth="1"/>
    <col min="8" max="8" width="2.28515625" style="2" customWidth="1"/>
    <col min="9" max="9" width="16.42578125" style="2" customWidth="1"/>
    <col min="10" max="10" width="0.140625" style="2" customWidth="1"/>
    <col min="11" max="11" width="15.85546875" style="2" customWidth="1"/>
    <col min="12" max="12" width="16.5703125" style="4" customWidth="1"/>
    <col min="13" max="13" width="2.5703125" style="4" customWidth="1"/>
    <col min="14" max="14" width="16.140625" style="3" customWidth="1"/>
    <col min="15" max="15" width="13.85546875" style="2" customWidth="1"/>
    <col min="16" max="16" width="15.28515625" style="2" bestFit="1" customWidth="1"/>
    <col min="17" max="17" width="15.42578125" style="3" bestFit="1" customWidth="1"/>
    <col min="18" max="18" width="5" style="2" customWidth="1"/>
    <col min="19" max="19" width="21.28515625" style="2" customWidth="1"/>
    <col min="20" max="20" width="15" style="2" customWidth="1"/>
    <col min="21" max="16384" width="9.140625" style="2"/>
  </cols>
  <sheetData>
    <row r="1" spans="1:19" s="8" customFormat="1">
      <c r="A1" s="307" t="s">
        <v>0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6"/>
      <c r="Q1" s="11"/>
    </row>
    <row r="2" spans="1:19" s="8" customFormat="1">
      <c r="A2" s="307" t="s">
        <v>33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6"/>
      <c r="Q2" s="11"/>
    </row>
    <row r="3" spans="1:19" s="8" customFormat="1">
      <c r="A3" s="307" t="s">
        <v>250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6"/>
      <c r="Q3" s="11"/>
    </row>
    <row r="4" spans="1:19" s="8" customFormat="1">
      <c r="A4" s="8" t="s">
        <v>293</v>
      </c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6"/>
      <c r="Q4" s="11"/>
    </row>
    <row r="5" spans="1:19">
      <c r="A5" s="40"/>
      <c r="B5" s="40"/>
      <c r="C5" s="40"/>
      <c r="D5" s="40"/>
      <c r="E5" s="40"/>
      <c r="F5" s="344">
        <v>2561</v>
      </c>
      <c r="G5" s="345"/>
      <c r="H5" s="345"/>
      <c r="I5" s="346"/>
      <c r="J5" s="40"/>
      <c r="K5" s="344">
        <v>2560</v>
      </c>
      <c r="L5" s="345"/>
      <c r="M5" s="345"/>
      <c r="N5" s="346"/>
      <c r="O5" s="1"/>
    </row>
    <row r="6" spans="1:19" s="8" customFormat="1">
      <c r="A6" s="257"/>
      <c r="B6" s="258"/>
      <c r="C6" s="258"/>
      <c r="D6" s="258"/>
      <c r="E6" s="259"/>
      <c r="F6" s="257"/>
      <c r="G6" s="258"/>
      <c r="H6" s="258"/>
      <c r="I6" s="259"/>
      <c r="K6" s="257"/>
      <c r="L6" s="270"/>
      <c r="M6" s="270"/>
      <c r="N6" s="271"/>
      <c r="Q6" s="11"/>
    </row>
    <row r="7" spans="1:19">
      <c r="A7" s="260" t="s">
        <v>294</v>
      </c>
      <c r="B7" s="27"/>
      <c r="C7" s="27"/>
      <c r="D7" s="27"/>
      <c r="E7" s="263"/>
      <c r="F7" s="260"/>
      <c r="G7" s="27"/>
      <c r="H7" s="27"/>
      <c r="I7" s="261">
        <v>11544272.859999999</v>
      </c>
      <c r="K7" s="260"/>
      <c r="L7" s="272"/>
      <c r="M7" s="272"/>
      <c r="N7" s="261">
        <v>9779728.9299999997</v>
      </c>
    </row>
    <row r="8" spans="1:19" ht="22.5" customHeight="1">
      <c r="A8" s="278"/>
      <c r="B8" s="27" t="s">
        <v>121</v>
      </c>
      <c r="C8" s="27"/>
      <c r="D8" s="27"/>
      <c r="E8" s="263"/>
      <c r="F8" s="262">
        <v>1466104.57</v>
      </c>
      <c r="G8" s="27"/>
      <c r="H8" s="27"/>
      <c r="I8" s="263"/>
      <c r="K8" s="262">
        <f>'[1]บช. 5.บก'!M88</f>
        <v>1075476.0199999958</v>
      </c>
      <c r="L8" s="272"/>
      <c r="M8" s="272"/>
      <c r="N8" s="261"/>
    </row>
    <row r="9" spans="1:19" ht="22.5" customHeight="1">
      <c r="A9" s="278"/>
      <c r="B9" s="279" t="s">
        <v>296</v>
      </c>
      <c r="C9" s="27"/>
      <c r="D9" s="27"/>
      <c r="E9" s="263"/>
      <c r="F9" s="264">
        <v>366526.14</v>
      </c>
      <c r="G9" s="27"/>
      <c r="H9" s="27"/>
      <c r="I9" s="263"/>
      <c r="K9" s="273">
        <v>-268869.01</v>
      </c>
      <c r="L9" s="272"/>
      <c r="M9" s="272"/>
      <c r="N9" s="261"/>
    </row>
    <row r="10" spans="1:19" ht="22.5" customHeight="1">
      <c r="A10" s="278" t="s">
        <v>122</v>
      </c>
      <c r="B10" s="27" t="s">
        <v>123</v>
      </c>
      <c r="C10" s="27"/>
      <c r="D10" s="27"/>
      <c r="E10" s="263"/>
      <c r="F10" s="260"/>
      <c r="G10" s="81">
        <v>1099578.43</v>
      </c>
      <c r="H10" s="81"/>
      <c r="I10" s="263"/>
      <c r="K10" s="262"/>
      <c r="L10" s="81">
        <f>K8+K9</f>
        <v>806607.00999999582</v>
      </c>
      <c r="M10" s="81"/>
      <c r="N10" s="261"/>
      <c r="P10" s="3"/>
      <c r="S10" s="140">
        <v>-15884</v>
      </c>
    </row>
    <row r="11" spans="1:19" ht="22.5" customHeight="1">
      <c r="A11" s="278"/>
      <c r="B11" s="27" t="s">
        <v>124</v>
      </c>
      <c r="C11" s="27"/>
      <c r="D11" s="27"/>
      <c r="E11" s="263"/>
      <c r="F11" s="260"/>
      <c r="G11" s="81">
        <v>1000</v>
      </c>
      <c r="H11" s="81"/>
      <c r="I11" s="263"/>
      <c r="K11" s="262"/>
      <c r="L11" s="272">
        <v>70</v>
      </c>
      <c r="M11" s="272"/>
      <c r="N11" s="261"/>
    </row>
    <row r="12" spans="1:19" ht="22.5" customHeight="1">
      <c r="A12" s="278"/>
      <c r="B12" s="343" t="s">
        <v>125</v>
      </c>
      <c r="C12" s="343"/>
      <c r="D12" s="27"/>
      <c r="E12" s="263"/>
      <c r="F12" s="260"/>
      <c r="G12" s="81">
        <v>0</v>
      </c>
      <c r="H12" s="81"/>
      <c r="I12" s="263"/>
      <c r="K12" s="262"/>
      <c r="L12" s="140">
        <v>969898</v>
      </c>
      <c r="M12" s="140"/>
      <c r="N12" s="261"/>
    </row>
    <row r="13" spans="1:19" ht="22.5" customHeight="1">
      <c r="A13" s="278" t="s">
        <v>126</v>
      </c>
      <c r="B13" s="27" t="s">
        <v>127</v>
      </c>
      <c r="C13" s="27"/>
      <c r="D13" s="27"/>
      <c r="E13" s="263"/>
      <c r="F13" s="260"/>
      <c r="G13" s="139">
        <v>-2426000</v>
      </c>
      <c r="H13" s="81"/>
      <c r="I13" s="265">
        <v>-1325421.57</v>
      </c>
      <c r="K13" s="260"/>
      <c r="L13" s="139">
        <v>-12031.08</v>
      </c>
      <c r="M13" s="140"/>
      <c r="N13" s="274">
        <f>SUM(L10:L13)</f>
        <v>1764543.9299999957</v>
      </c>
    </row>
    <row r="14" spans="1:19" ht="22.5" customHeight="1" thickBot="1">
      <c r="A14" s="260" t="s">
        <v>295</v>
      </c>
      <c r="B14" s="27"/>
      <c r="C14" s="27"/>
      <c r="D14" s="27"/>
      <c r="E14" s="263"/>
      <c r="F14" s="260"/>
      <c r="G14" s="27"/>
      <c r="H14" s="27"/>
      <c r="I14" s="266">
        <v>10218851.289999999</v>
      </c>
      <c r="K14" s="260"/>
      <c r="L14" s="272"/>
      <c r="M14" s="272"/>
      <c r="N14" s="275">
        <f>SUM(N7:N13)</f>
        <v>11544272.859999996</v>
      </c>
      <c r="O14" s="27"/>
    </row>
    <row r="15" spans="1:19" ht="24.75" thickTop="1">
      <c r="A15" s="267"/>
      <c r="B15" s="268"/>
      <c r="C15" s="268"/>
      <c r="D15" s="268"/>
      <c r="E15" s="269"/>
      <c r="F15" s="267"/>
      <c r="G15" s="268"/>
      <c r="H15" s="268"/>
      <c r="I15" s="269"/>
      <c r="K15" s="264"/>
      <c r="L15" s="276"/>
      <c r="M15" s="276"/>
      <c r="N15" s="277" t="s">
        <v>128</v>
      </c>
      <c r="P15" s="79">
        <f>'[1]บช. 5.บก'!S35</f>
        <v>11544272.859999996</v>
      </c>
      <c r="Q15" s="3">
        <f>N14-P15</f>
        <v>0</v>
      </c>
    </row>
    <row r="16" spans="1:19">
      <c r="F16" s="27"/>
      <c r="G16" s="27"/>
      <c r="H16" s="27"/>
      <c r="I16" s="27"/>
      <c r="K16" s="81"/>
      <c r="L16" s="272"/>
      <c r="M16" s="272"/>
      <c r="N16" s="81"/>
      <c r="P16" s="79"/>
    </row>
    <row r="17" spans="1:19">
      <c r="A17" s="2" t="s">
        <v>297</v>
      </c>
      <c r="F17" s="27"/>
      <c r="G17" s="27"/>
      <c r="H17" s="27"/>
      <c r="I17" s="281">
        <v>2561</v>
      </c>
      <c r="K17" s="280"/>
      <c r="L17" s="272"/>
      <c r="M17" s="272"/>
      <c r="N17" s="281" t="s">
        <v>298</v>
      </c>
      <c r="P17" s="79"/>
    </row>
    <row r="18" spans="1:19">
      <c r="B18" s="2" t="s">
        <v>129</v>
      </c>
      <c r="I18" s="3">
        <v>1023555.07</v>
      </c>
      <c r="K18" s="3"/>
      <c r="N18" s="3">
        <f>[1]งบแสดงฐานะ!J10</f>
        <v>944176.77</v>
      </c>
    </row>
    <row r="19" spans="1:19">
      <c r="B19" s="2" t="s">
        <v>130</v>
      </c>
      <c r="I19" s="3">
        <v>6190</v>
      </c>
      <c r="K19" s="3"/>
      <c r="N19" s="3">
        <f>'[1]5,รดค้าง6,7ลูกหนี้ภาษ๊'!G18</f>
        <v>11914.780999999999</v>
      </c>
    </row>
    <row r="20" spans="1:19">
      <c r="B20" s="2" t="s">
        <v>131</v>
      </c>
      <c r="I20" s="3">
        <v>28774</v>
      </c>
      <c r="K20" s="3"/>
      <c r="N20" s="3">
        <f>'[1]5,รดค้าง6,7ลูกหนี้ภาษ๊'!G25</f>
        <v>14044</v>
      </c>
      <c r="P20" s="79">
        <f>N18+N19+N20+N21</f>
        <v>5754135.551</v>
      </c>
    </row>
    <row r="21" spans="1:19">
      <c r="B21" s="2" t="s">
        <v>132</v>
      </c>
      <c r="I21" s="3">
        <v>4784000</v>
      </c>
      <c r="K21" s="3"/>
      <c r="N21" s="3">
        <f>[1]ทรัพย์สินเกิดจากเงินกู้!C14</f>
        <v>4784000</v>
      </c>
    </row>
    <row r="22" spans="1:19" ht="23.25" customHeight="1">
      <c r="B22" s="2" t="s">
        <v>133</v>
      </c>
      <c r="I22" s="3">
        <v>4376332.22</v>
      </c>
      <c r="K22" s="3"/>
      <c r="N22" s="141">
        <f>N14-P20</f>
        <v>5790137.3089999957</v>
      </c>
    </row>
    <row r="23" spans="1:19" ht="24.75" thickBot="1">
      <c r="I23" s="212">
        <f>SUM(I18:I22)</f>
        <v>10218851.289999999</v>
      </c>
      <c r="K23" s="26"/>
      <c r="N23" s="9">
        <f>SUM(N18:N22)</f>
        <v>11544272.859999996</v>
      </c>
      <c r="S23" s="3"/>
    </row>
    <row r="24" spans="1:19" ht="24.75" thickTop="1">
      <c r="N24" s="10"/>
      <c r="S24" s="3"/>
    </row>
    <row r="25" spans="1:19">
      <c r="N25" s="10"/>
      <c r="S25" s="3"/>
    </row>
    <row r="26" spans="1:19">
      <c r="B26" s="2" t="s">
        <v>299</v>
      </c>
      <c r="N26" s="10"/>
      <c r="S26" s="3"/>
    </row>
    <row r="27" spans="1:19">
      <c r="B27" s="2" t="s">
        <v>300</v>
      </c>
      <c r="N27" s="10"/>
      <c r="S27" s="3"/>
    </row>
    <row r="28" spans="1:19">
      <c r="N28" s="10"/>
      <c r="S28" s="3"/>
    </row>
    <row r="29" spans="1:19">
      <c r="N29" s="10"/>
      <c r="S29" s="3"/>
    </row>
    <row r="30" spans="1:19">
      <c r="N30" s="10"/>
      <c r="S30" s="3"/>
    </row>
    <row r="31" spans="1:19">
      <c r="N31" s="10"/>
      <c r="S31" s="3"/>
    </row>
    <row r="32" spans="1:19">
      <c r="N32" s="10"/>
      <c r="S32" s="3"/>
    </row>
    <row r="33" spans="1:19">
      <c r="N33" s="10"/>
      <c r="S33" s="3"/>
    </row>
    <row r="34" spans="1:19">
      <c r="N34" s="10"/>
      <c r="S34" s="3"/>
    </row>
    <row r="35" spans="1:19">
      <c r="N35" s="10"/>
      <c r="S35" s="3"/>
    </row>
    <row r="36" spans="1:19">
      <c r="N36" s="10"/>
      <c r="S36" s="3"/>
    </row>
    <row r="37" spans="1:19">
      <c r="N37" s="10"/>
      <c r="S37" s="3"/>
    </row>
    <row r="38" spans="1:19">
      <c r="N38" s="10"/>
      <c r="S38" s="3"/>
    </row>
    <row r="39" spans="1:19">
      <c r="N39" s="10"/>
      <c r="S39" s="3"/>
    </row>
    <row r="40" spans="1:19">
      <c r="N40" s="10"/>
      <c r="S40" s="3"/>
    </row>
    <row r="41" spans="1:19">
      <c r="B41" s="142" t="s">
        <v>134</v>
      </c>
      <c r="N41" s="10"/>
      <c r="S41" s="3"/>
    </row>
    <row r="42" spans="1:19">
      <c r="B42" s="2" t="s">
        <v>135</v>
      </c>
      <c r="N42" s="10"/>
      <c r="S42" s="3"/>
    </row>
    <row r="43" spans="1:19">
      <c r="A43" s="2" t="s">
        <v>136</v>
      </c>
      <c r="N43" s="10"/>
      <c r="S43" s="3"/>
    </row>
    <row r="44" spans="1:19">
      <c r="N44" s="10"/>
      <c r="S44" s="3"/>
    </row>
    <row r="45" spans="1:19">
      <c r="N45" s="10"/>
      <c r="S45" s="3"/>
    </row>
    <row r="46" spans="1:19">
      <c r="N46" s="10"/>
      <c r="S46" s="3"/>
    </row>
    <row r="47" spans="1:19">
      <c r="N47" s="10"/>
      <c r="S47" s="3"/>
    </row>
    <row r="48" spans="1:19">
      <c r="N48" s="10"/>
      <c r="S48" s="3"/>
    </row>
    <row r="49" spans="1:19">
      <c r="S49" s="3"/>
    </row>
    <row r="60" spans="1:19"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</row>
    <row r="61" spans="1:19">
      <c r="A61" s="143" t="s">
        <v>137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</row>
    <row r="62" spans="1:19">
      <c r="A62" s="143" t="s">
        <v>138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4"/>
    </row>
    <row r="63" spans="1:19">
      <c r="A63" s="143" t="s">
        <v>139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5"/>
      <c r="M63" s="145"/>
      <c r="N63" s="146"/>
      <c r="O63" s="144"/>
    </row>
    <row r="64" spans="1:19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5"/>
      <c r="M64" s="145"/>
      <c r="N64" s="146">
        <v>7723210.1799999997</v>
      </c>
      <c r="O64" s="144"/>
    </row>
    <row r="65" spans="1:15">
      <c r="A65" s="144" t="s">
        <v>140</v>
      </c>
      <c r="B65" s="144" t="s">
        <v>121</v>
      </c>
      <c r="C65" s="144"/>
      <c r="D65" s="144"/>
      <c r="E65" s="144"/>
      <c r="F65" s="144"/>
      <c r="G65" s="144"/>
      <c r="H65" s="144"/>
      <c r="I65" s="144"/>
      <c r="J65" s="144"/>
      <c r="K65" s="144">
        <v>7094561.4600000083</v>
      </c>
      <c r="L65" s="145"/>
      <c r="M65" s="145"/>
      <c r="N65" s="146"/>
      <c r="O65" s="144"/>
    </row>
    <row r="66" spans="1:15">
      <c r="A66" s="144"/>
      <c r="B66" s="144" t="s">
        <v>141</v>
      </c>
      <c r="C66" s="144"/>
      <c r="D66" s="144"/>
      <c r="E66" s="144"/>
      <c r="F66" s="144"/>
      <c r="G66" s="144"/>
      <c r="H66" s="144"/>
      <c r="I66" s="144"/>
      <c r="J66" s="144"/>
      <c r="K66" s="144">
        <v>-1773640.37</v>
      </c>
      <c r="L66" s="145"/>
      <c r="M66" s="145"/>
      <c r="N66" s="146"/>
      <c r="O66" s="144"/>
    </row>
    <row r="67" spans="1:15">
      <c r="A67" s="144"/>
      <c r="B67" s="144" t="s">
        <v>123</v>
      </c>
      <c r="C67" s="144"/>
      <c r="D67" s="144"/>
      <c r="E67" s="144"/>
      <c r="F67" s="144"/>
      <c r="G67" s="144"/>
      <c r="H67" s="144"/>
      <c r="I67" s="144"/>
      <c r="J67" s="144"/>
      <c r="K67" s="144"/>
      <c r="L67" s="145">
        <v>5320921.09</v>
      </c>
      <c r="M67" s="145"/>
      <c r="N67" s="146"/>
      <c r="O67" s="144"/>
    </row>
    <row r="68" spans="1:15">
      <c r="A68" s="144" t="s">
        <v>122</v>
      </c>
      <c r="B68" s="144" t="s">
        <v>142</v>
      </c>
      <c r="C68" s="144"/>
      <c r="D68" s="144"/>
      <c r="E68" s="144"/>
      <c r="F68" s="144"/>
      <c r="G68" s="144"/>
      <c r="H68" s="144"/>
      <c r="I68" s="144"/>
      <c r="J68" s="144"/>
      <c r="K68" s="144"/>
      <c r="L68" s="145">
        <v>0</v>
      </c>
      <c r="M68" s="145"/>
      <c r="N68" s="146"/>
      <c r="O68" s="144"/>
    </row>
    <row r="69" spans="1:15">
      <c r="A69" s="144"/>
      <c r="B69" s="144" t="s">
        <v>143</v>
      </c>
      <c r="C69" s="144"/>
      <c r="D69" s="144"/>
      <c r="E69" s="144"/>
      <c r="F69" s="144"/>
      <c r="G69" s="144"/>
      <c r="H69" s="144"/>
      <c r="I69" s="144"/>
      <c r="J69" s="144"/>
      <c r="K69" s="144"/>
      <c r="L69" s="145">
        <v>59.9</v>
      </c>
      <c r="M69" s="145"/>
      <c r="N69" s="146"/>
      <c r="O69" s="144"/>
    </row>
    <row r="70" spans="1:15">
      <c r="A70" s="144"/>
      <c r="B70" s="144" t="s">
        <v>144</v>
      </c>
      <c r="C70" s="144"/>
      <c r="D70" s="144"/>
      <c r="E70" s="144"/>
      <c r="F70" s="144"/>
      <c r="G70" s="144"/>
      <c r="H70" s="144"/>
      <c r="I70" s="144"/>
      <c r="J70" s="144"/>
      <c r="K70" s="144"/>
      <c r="L70" s="145">
        <v>4900.78</v>
      </c>
      <c r="M70" s="145"/>
      <c r="N70" s="146"/>
      <c r="O70" s="144"/>
    </row>
    <row r="71" spans="1:15">
      <c r="A71" s="144"/>
      <c r="B71" s="144" t="s">
        <v>145</v>
      </c>
      <c r="C71" s="144"/>
      <c r="D71" s="144"/>
      <c r="E71" s="144"/>
      <c r="F71" s="144"/>
      <c r="G71" s="144"/>
      <c r="H71" s="144"/>
      <c r="I71" s="144"/>
      <c r="J71" s="144"/>
      <c r="K71" s="144"/>
      <c r="L71" s="145">
        <v>751845.29</v>
      </c>
      <c r="M71" s="145"/>
      <c r="N71" s="146"/>
      <c r="O71" s="144"/>
    </row>
    <row r="72" spans="1:15">
      <c r="A72" s="144"/>
      <c r="B72" s="144" t="s">
        <v>146</v>
      </c>
      <c r="C72" s="144"/>
      <c r="D72" s="144"/>
      <c r="E72" s="144"/>
      <c r="F72" s="144"/>
      <c r="G72" s="144"/>
      <c r="H72" s="144"/>
      <c r="I72" s="144"/>
      <c r="J72" s="144"/>
      <c r="K72" s="144"/>
      <c r="L72" s="145"/>
      <c r="M72" s="145"/>
      <c r="N72" s="146"/>
      <c r="O72" s="144"/>
    </row>
    <row r="73" spans="1:15">
      <c r="A73" s="144"/>
      <c r="B73" s="144" t="s">
        <v>147</v>
      </c>
      <c r="C73" s="144"/>
      <c r="D73" s="144"/>
      <c r="E73" s="144"/>
      <c r="F73" s="144"/>
      <c r="G73" s="144"/>
      <c r="H73" s="144"/>
      <c r="I73" s="144"/>
      <c r="J73" s="144"/>
      <c r="K73" s="144"/>
      <c r="L73" s="145"/>
      <c r="M73" s="145"/>
      <c r="N73" s="146"/>
      <c r="O73" s="144"/>
    </row>
    <row r="74" spans="1:15">
      <c r="A74" s="144"/>
      <c r="B74" s="144" t="s">
        <v>148</v>
      </c>
      <c r="C74" s="144"/>
      <c r="D74" s="144"/>
      <c r="E74" s="144"/>
      <c r="F74" s="144"/>
      <c r="G74" s="144"/>
      <c r="H74" s="144"/>
      <c r="I74" s="144"/>
      <c r="J74" s="144"/>
      <c r="K74" s="144"/>
      <c r="L74" s="145">
        <v>-390</v>
      </c>
      <c r="M74" s="145"/>
      <c r="N74" s="146">
        <v>6077337.0600000005</v>
      </c>
      <c r="O74" s="144"/>
    </row>
    <row r="75" spans="1:15">
      <c r="A75" s="144" t="s">
        <v>126</v>
      </c>
      <c r="B75" s="144" t="s">
        <v>149</v>
      </c>
      <c r="C75" s="144"/>
      <c r="D75" s="144"/>
      <c r="E75" s="144"/>
      <c r="F75" s="144"/>
      <c r="G75" s="144"/>
      <c r="H75" s="144"/>
      <c r="I75" s="144"/>
      <c r="J75" s="144"/>
      <c r="K75" s="144"/>
      <c r="L75" s="145"/>
      <c r="M75" s="145"/>
      <c r="N75" s="146"/>
      <c r="O75" s="144"/>
    </row>
    <row r="76" spans="1:15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5"/>
      <c r="M76" s="145"/>
      <c r="N76" s="146">
        <v>13800547.24</v>
      </c>
      <c r="O76" s="144"/>
    </row>
    <row r="77" spans="1:15">
      <c r="A77" s="144" t="s">
        <v>150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5"/>
      <c r="M77" s="145"/>
      <c r="N77" s="146" t="s">
        <v>128</v>
      </c>
      <c r="O77" s="144"/>
    </row>
    <row r="78" spans="1:15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5"/>
      <c r="M78" s="145"/>
      <c r="N78" s="146"/>
      <c r="O78" s="144"/>
    </row>
    <row r="79" spans="1:15">
      <c r="A79" s="144" t="s">
        <v>151</v>
      </c>
      <c r="B79" s="144" t="s">
        <v>129</v>
      </c>
      <c r="C79" s="144"/>
      <c r="D79" s="144"/>
      <c r="E79" s="144"/>
      <c r="F79" s="144"/>
      <c r="G79" s="144"/>
      <c r="H79" s="144"/>
      <c r="I79" s="144"/>
      <c r="J79" s="144"/>
      <c r="K79" s="144"/>
      <c r="L79" s="145"/>
      <c r="M79" s="145"/>
      <c r="N79" s="146">
        <v>1594425.69</v>
      </c>
      <c r="O79" s="144"/>
    </row>
    <row r="80" spans="1:15">
      <c r="A80" s="144"/>
      <c r="B80" s="144" t="s">
        <v>152</v>
      </c>
      <c r="C80" s="144"/>
      <c r="D80" s="144"/>
      <c r="E80" s="144"/>
      <c r="F80" s="144"/>
      <c r="G80" s="144"/>
      <c r="H80" s="144"/>
      <c r="I80" s="144"/>
      <c r="J80" s="144"/>
      <c r="K80" s="144"/>
      <c r="L80" s="145"/>
      <c r="M80" s="145"/>
      <c r="N80" s="146">
        <v>1597041</v>
      </c>
      <c r="O80" s="144"/>
    </row>
    <row r="81" spans="1:17">
      <c r="A81" s="144"/>
      <c r="B81" s="144" t="s">
        <v>153</v>
      </c>
      <c r="C81" s="144"/>
      <c r="D81" s="144"/>
      <c r="E81" s="144"/>
      <c r="F81" s="144"/>
      <c r="G81" s="144"/>
      <c r="H81" s="144"/>
      <c r="I81" s="144"/>
      <c r="J81" s="144"/>
      <c r="K81" s="144"/>
      <c r="L81" s="145"/>
      <c r="M81" s="145"/>
      <c r="N81" s="146">
        <v>5109.1000000000004</v>
      </c>
      <c r="O81" s="144"/>
      <c r="P81" s="2" t="s">
        <v>154</v>
      </c>
      <c r="Q81" s="3">
        <v>7057000</v>
      </c>
    </row>
    <row r="82" spans="1:17">
      <c r="A82" s="144"/>
      <c r="B82" s="144" t="s">
        <v>155</v>
      </c>
      <c r="C82" s="144"/>
      <c r="D82" s="144"/>
      <c r="E82" s="144"/>
      <c r="F82" s="144"/>
      <c r="G82" s="144"/>
      <c r="H82" s="144"/>
      <c r="I82" s="144"/>
      <c r="J82" s="144"/>
      <c r="K82" s="144"/>
      <c r="L82" s="145"/>
      <c r="M82" s="145"/>
      <c r="N82" s="146">
        <v>1890</v>
      </c>
      <c r="O82" s="144"/>
      <c r="P82" s="2" t="s">
        <v>156</v>
      </c>
      <c r="Q82" s="3">
        <v>5459959</v>
      </c>
    </row>
    <row r="83" spans="1:17">
      <c r="A83" s="144"/>
      <c r="B83" s="144" t="s">
        <v>157</v>
      </c>
      <c r="C83" s="144"/>
      <c r="D83" s="144"/>
      <c r="E83" s="144"/>
      <c r="F83" s="144"/>
      <c r="G83" s="144"/>
      <c r="H83" s="144"/>
      <c r="I83" s="144"/>
      <c r="J83" s="144"/>
      <c r="K83" s="144"/>
      <c r="L83" s="145"/>
      <c r="M83" s="145"/>
      <c r="N83" s="146">
        <v>200</v>
      </c>
      <c r="O83" s="144"/>
      <c r="Q83" s="3">
        <v>1597041</v>
      </c>
    </row>
    <row r="84" spans="1:17">
      <c r="A84" s="144"/>
      <c r="B84" s="144" t="s">
        <v>158</v>
      </c>
      <c r="C84" s="144"/>
      <c r="D84" s="144"/>
      <c r="E84" s="144"/>
      <c r="F84" s="144"/>
      <c r="G84" s="144"/>
      <c r="H84" s="144"/>
      <c r="I84" s="144"/>
      <c r="J84" s="144"/>
      <c r="K84" s="144"/>
      <c r="L84" s="145"/>
      <c r="M84" s="145"/>
      <c r="N84" s="146">
        <v>24625</v>
      </c>
      <c r="O84" s="144"/>
    </row>
    <row r="85" spans="1:17">
      <c r="A85" s="144"/>
      <c r="B85" s="144" t="s">
        <v>159</v>
      </c>
      <c r="C85" s="144"/>
      <c r="D85" s="144"/>
      <c r="E85" s="144"/>
      <c r="F85" s="144"/>
      <c r="G85" s="144"/>
      <c r="H85" s="144"/>
      <c r="I85" s="144"/>
      <c r="J85" s="144"/>
      <c r="K85" s="144"/>
      <c r="L85" s="145"/>
      <c r="M85" s="145"/>
      <c r="N85" s="146">
        <v>1180</v>
      </c>
      <c r="O85" s="144"/>
    </row>
    <row r="86" spans="1:17">
      <c r="A86" s="144"/>
      <c r="B86" s="144" t="s">
        <v>160</v>
      </c>
      <c r="C86" s="144"/>
      <c r="D86" s="144"/>
      <c r="E86" s="144"/>
      <c r="F86" s="144"/>
      <c r="G86" s="144"/>
      <c r="H86" s="144"/>
      <c r="I86" s="144"/>
      <c r="J86" s="144"/>
      <c r="K86" s="144"/>
      <c r="L86" s="145"/>
      <c r="M86" s="145"/>
      <c r="N86" s="146">
        <v>8</v>
      </c>
      <c r="O86" s="144"/>
    </row>
    <row r="87" spans="1:17">
      <c r="A87" s="144"/>
      <c r="B87" s="144" t="s">
        <v>161</v>
      </c>
      <c r="C87" s="144"/>
      <c r="D87" s="144"/>
      <c r="E87" s="144"/>
      <c r="F87" s="144"/>
      <c r="G87" s="144"/>
      <c r="H87" s="144"/>
      <c r="I87" s="144"/>
      <c r="J87" s="144"/>
      <c r="K87" s="144"/>
      <c r="L87" s="145"/>
      <c r="M87" s="145"/>
      <c r="N87" s="146">
        <v>10576068.449999999</v>
      </c>
      <c r="O87" s="144"/>
    </row>
    <row r="88" spans="1:17">
      <c r="A88" s="144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5"/>
      <c r="M88" s="145"/>
      <c r="N88" s="146">
        <v>13800547.239999998</v>
      </c>
      <c r="O88" s="144"/>
      <c r="P88" s="2">
        <v>3224478.79</v>
      </c>
    </row>
    <row r="89" spans="1:17">
      <c r="A89" s="144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5"/>
      <c r="M89" s="145"/>
      <c r="N89" s="146"/>
      <c r="O89" s="144"/>
    </row>
    <row r="90" spans="1:17">
      <c r="A90" s="144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5"/>
      <c r="M90" s="145"/>
      <c r="N90" s="146"/>
      <c r="O90" s="144"/>
    </row>
    <row r="91" spans="1:17">
      <c r="A91" s="144"/>
      <c r="B91" s="144" t="s">
        <v>18</v>
      </c>
      <c r="C91" s="144" t="s">
        <v>162</v>
      </c>
      <c r="D91" s="144"/>
      <c r="E91" s="144"/>
      <c r="F91" s="144"/>
      <c r="G91" s="144"/>
      <c r="H91" s="144"/>
      <c r="I91" s="144"/>
      <c r="J91" s="144"/>
      <c r="K91" s="144"/>
      <c r="L91" s="145"/>
      <c r="M91" s="145"/>
      <c r="N91" s="146"/>
      <c r="O91" s="144"/>
    </row>
    <row r="92" spans="1:17">
      <c r="A92" s="144"/>
      <c r="B92" s="144"/>
      <c r="C92" s="144" t="s">
        <v>163</v>
      </c>
      <c r="D92" s="144"/>
      <c r="E92" s="144"/>
      <c r="F92" s="144"/>
      <c r="G92" s="144"/>
      <c r="H92" s="144"/>
      <c r="I92" s="144"/>
      <c r="J92" s="144"/>
      <c r="K92" s="144"/>
      <c r="L92" s="145"/>
      <c r="M92" s="145"/>
      <c r="N92" s="146"/>
      <c r="O92" s="144"/>
    </row>
    <row r="93" spans="1:17">
      <c r="A93" s="144"/>
      <c r="O93" s="144"/>
    </row>
    <row r="94" spans="1:17">
      <c r="O94" s="144"/>
    </row>
  </sheetData>
  <mergeCells count="6">
    <mergeCell ref="A1:N1"/>
    <mergeCell ref="A2:N2"/>
    <mergeCell ref="A3:N3"/>
    <mergeCell ref="B12:C12"/>
    <mergeCell ref="F5:I5"/>
    <mergeCell ref="K5:N5"/>
  </mergeCells>
  <pageMargins left="0.79" right="0" top="0.70866141732283472" bottom="0.59055118110236227" header="0" footer="0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H27"/>
  <sheetViews>
    <sheetView zoomScale="90" zoomScaleNormal="90" workbookViewId="0">
      <selection activeCell="C24" sqref="C24"/>
    </sheetView>
  </sheetViews>
  <sheetFormatPr defaultRowHeight="24"/>
  <cols>
    <col min="1" max="1" width="18.7109375" style="147" customWidth="1"/>
    <col min="2" max="2" width="22.5703125" style="147" bestFit="1" customWidth="1"/>
    <col min="3" max="3" width="47.5703125" style="147" customWidth="1"/>
    <col min="4" max="4" width="21.42578125" style="147" customWidth="1"/>
    <col min="5" max="5" width="15.42578125" style="147" customWidth="1"/>
    <col min="6" max="6" width="14.28515625" style="147" customWidth="1"/>
    <col min="7" max="7" width="11.85546875" style="147" customWidth="1"/>
    <col min="8" max="8" width="13.42578125" style="147" customWidth="1"/>
    <col min="9" max="16384" width="9.140625" style="147"/>
  </cols>
  <sheetData>
    <row r="1" spans="1:8">
      <c r="A1" s="349" t="s">
        <v>0</v>
      </c>
      <c r="B1" s="349"/>
      <c r="C1" s="349"/>
      <c r="D1" s="349"/>
      <c r="E1" s="349"/>
      <c r="F1" s="349"/>
      <c r="G1" s="349"/>
      <c r="H1" s="349"/>
    </row>
    <row r="2" spans="1:8">
      <c r="A2" s="349" t="s">
        <v>164</v>
      </c>
      <c r="B2" s="349"/>
      <c r="C2" s="349"/>
      <c r="D2" s="349"/>
      <c r="E2" s="349"/>
      <c r="F2" s="349"/>
      <c r="G2" s="349"/>
      <c r="H2" s="349"/>
    </row>
    <row r="3" spans="1:8">
      <c r="A3" s="349" t="s">
        <v>301</v>
      </c>
      <c r="B3" s="349"/>
      <c r="C3" s="349"/>
      <c r="D3" s="349"/>
      <c r="E3" s="349"/>
      <c r="F3" s="349"/>
      <c r="G3" s="349"/>
      <c r="H3" s="349"/>
    </row>
    <row r="4" spans="1:8">
      <c r="A4" s="239"/>
      <c r="B4" s="239"/>
      <c r="C4" s="239"/>
      <c r="D4" s="239"/>
      <c r="E4" s="239"/>
      <c r="F4" s="239"/>
      <c r="G4" s="239"/>
      <c r="H4" s="239"/>
    </row>
    <row r="5" spans="1:8">
      <c r="A5" s="350" t="s">
        <v>276</v>
      </c>
      <c r="B5" s="350"/>
      <c r="C5" s="350"/>
      <c r="D5" s="350"/>
      <c r="E5" s="350"/>
      <c r="F5" s="350"/>
      <c r="G5" s="350"/>
      <c r="H5" s="350"/>
    </row>
    <row r="6" spans="1:8">
      <c r="A6" s="284" t="s">
        <v>236</v>
      </c>
      <c r="B6" s="240"/>
      <c r="C6" s="240"/>
      <c r="D6" s="240"/>
      <c r="E6" s="240"/>
      <c r="F6" s="240"/>
      <c r="G6" s="240"/>
      <c r="H6" s="240"/>
    </row>
    <row r="7" spans="1:8">
      <c r="A7" s="149" t="s">
        <v>96</v>
      </c>
      <c r="B7" s="150" t="s">
        <v>68</v>
      </c>
      <c r="C7" s="151" t="s">
        <v>97</v>
      </c>
      <c r="D7" s="150" t="s">
        <v>165</v>
      </c>
      <c r="E7" s="151" t="s">
        <v>166</v>
      </c>
      <c r="F7" s="149" t="s">
        <v>167</v>
      </c>
      <c r="G7" s="150" t="s">
        <v>168</v>
      </c>
      <c r="H7" s="152" t="s">
        <v>169</v>
      </c>
    </row>
    <row r="8" spans="1:8">
      <c r="A8" s="153" t="s">
        <v>103</v>
      </c>
      <c r="B8" s="153" t="s">
        <v>306</v>
      </c>
      <c r="C8" s="154" t="s">
        <v>308</v>
      </c>
      <c r="D8" s="155">
        <v>280000</v>
      </c>
      <c r="E8" s="155">
        <v>280000</v>
      </c>
      <c r="F8" s="155">
        <v>280000</v>
      </c>
      <c r="G8" s="156">
        <f>E8-F8</f>
        <v>0</v>
      </c>
      <c r="H8" s="156"/>
    </row>
    <row r="9" spans="1:8">
      <c r="A9" s="153"/>
      <c r="B9" s="153" t="s">
        <v>307</v>
      </c>
      <c r="C9" s="154"/>
      <c r="D9" s="155"/>
      <c r="E9" s="155"/>
      <c r="F9" s="155"/>
      <c r="G9" s="156"/>
      <c r="H9" s="156"/>
    </row>
    <row r="10" spans="1:8">
      <c r="A10" s="153"/>
      <c r="B10" s="153"/>
      <c r="C10" s="154"/>
      <c r="D10" s="155"/>
      <c r="E10" s="155"/>
      <c r="F10" s="155"/>
      <c r="G10" s="156"/>
      <c r="H10" s="156"/>
    </row>
    <row r="11" spans="1:8">
      <c r="A11" s="153" t="s">
        <v>103</v>
      </c>
      <c r="B11" s="153" t="s">
        <v>306</v>
      </c>
      <c r="C11" s="154" t="s">
        <v>309</v>
      </c>
      <c r="D11" s="155">
        <v>210000</v>
      </c>
      <c r="E11" s="155">
        <v>210000</v>
      </c>
      <c r="F11" s="155">
        <v>210000</v>
      </c>
      <c r="G11" s="156"/>
      <c r="H11" s="156"/>
    </row>
    <row r="12" spans="1:8">
      <c r="A12" s="153"/>
      <c r="B12" s="153" t="s">
        <v>307</v>
      </c>
      <c r="C12" s="154"/>
      <c r="D12" s="155"/>
      <c r="E12" s="155"/>
      <c r="F12" s="155"/>
      <c r="G12" s="156"/>
      <c r="H12" s="156"/>
    </row>
    <row r="13" spans="1:8">
      <c r="A13" s="285"/>
      <c r="B13" s="285"/>
      <c r="C13" s="286"/>
      <c r="D13" s="287"/>
      <c r="E13" s="287"/>
      <c r="F13" s="287"/>
      <c r="G13" s="288"/>
      <c r="H13" s="288"/>
    </row>
    <row r="14" spans="1:8">
      <c r="A14" s="285" t="s">
        <v>262</v>
      </c>
      <c r="B14" s="285" t="s">
        <v>302</v>
      </c>
      <c r="C14" s="286" t="s">
        <v>303</v>
      </c>
      <c r="D14" s="287">
        <v>1936000</v>
      </c>
      <c r="E14" s="287">
        <v>1936000</v>
      </c>
      <c r="F14" s="287">
        <v>1936000</v>
      </c>
      <c r="G14" s="288">
        <v>0</v>
      </c>
      <c r="H14" s="288"/>
    </row>
    <row r="15" spans="1:8">
      <c r="A15" s="285"/>
      <c r="B15" s="285"/>
      <c r="C15" s="286" t="s">
        <v>304</v>
      </c>
      <c r="D15" s="287"/>
      <c r="E15" s="287"/>
      <c r="F15" s="287"/>
      <c r="G15" s="288"/>
      <c r="H15" s="288"/>
    </row>
    <row r="16" spans="1:8">
      <c r="A16" s="157"/>
      <c r="B16" s="157"/>
      <c r="C16" s="158" t="s">
        <v>305</v>
      </c>
      <c r="D16" s="159"/>
      <c r="E16" s="159"/>
      <c r="F16" s="159"/>
      <c r="G16" s="159"/>
      <c r="H16" s="159"/>
    </row>
    <row r="17" spans="1:8">
      <c r="A17" s="347" t="s">
        <v>55</v>
      </c>
      <c r="B17" s="348"/>
      <c r="C17" s="348"/>
      <c r="D17" s="160">
        <f>SUM(D8:D16)</f>
        <v>2426000</v>
      </c>
      <c r="E17" s="161">
        <f>SUM(E8:E16)</f>
        <v>2426000</v>
      </c>
      <c r="F17" s="162">
        <f>SUM(F8:F16)</f>
        <v>2426000</v>
      </c>
      <c r="G17" s="163">
        <f>SUM(G8:G16)</f>
        <v>0</v>
      </c>
      <c r="H17" s="164"/>
    </row>
    <row r="19" spans="1:8">
      <c r="A19" s="240" t="s">
        <v>235</v>
      </c>
      <c r="B19" s="148"/>
      <c r="C19" s="148"/>
      <c r="D19" s="148"/>
      <c r="E19" s="148"/>
      <c r="F19" s="148"/>
      <c r="G19" s="148"/>
      <c r="H19" s="148"/>
    </row>
    <row r="20" spans="1:8">
      <c r="A20" s="149" t="s">
        <v>96</v>
      </c>
      <c r="B20" s="150" t="s">
        <v>68</v>
      </c>
      <c r="C20" s="151" t="s">
        <v>97</v>
      </c>
      <c r="D20" s="150" t="s">
        <v>165</v>
      </c>
      <c r="E20" s="151" t="s">
        <v>166</v>
      </c>
      <c r="F20" s="149" t="s">
        <v>167</v>
      </c>
      <c r="G20" s="150" t="s">
        <v>168</v>
      </c>
      <c r="H20" s="152" t="s">
        <v>169</v>
      </c>
    </row>
    <row r="21" spans="1:8">
      <c r="A21" s="153" t="s">
        <v>170</v>
      </c>
      <c r="B21" s="153" t="s">
        <v>171</v>
      </c>
      <c r="C21" s="154" t="s">
        <v>172</v>
      </c>
      <c r="D21" s="155">
        <v>12031.08</v>
      </c>
      <c r="E21" s="155">
        <v>12031.08</v>
      </c>
      <c r="F21" s="155">
        <v>12031.08</v>
      </c>
      <c r="G21" s="156">
        <f>E21-F21</f>
        <v>0</v>
      </c>
      <c r="H21" s="156"/>
    </row>
    <row r="22" spans="1:8">
      <c r="A22" s="153"/>
      <c r="B22" s="153"/>
      <c r="C22" s="154" t="s">
        <v>173</v>
      </c>
      <c r="D22" s="155"/>
      <c r="E22" s="155"/>
      <c r="F22" s="155"/>
      <c r="G22" s="156"/>
      <c r="H22" s="156"/>
    </row>
    <row r="23" spans="1:8">
      <c r="A23" s="153"/>
      <c r="B23" s="153"/>
      <c r="C23" s="154" t="s">
        <v>174</v>
      </c>
      <c r="D23" s="155"/>
      <c r="E23" s="155"/>
      <c r="F23" s="155"/>
      <c r="G23" s="156"/>
      <c r="H23" s="156"/>
    </row>
    <row r="24" spans="1:8">
      <c r="A24" s="157"/>
      <c r="B24" s="157"/>
      <c r="C24" s="158"/>
      <c r="D24" s="159"/>
      <c r="E24" s="159"/>
      <c r="F24" s="159"/>
      <c r="G24" s="159"/>
      <c r="H24" s="159"/>
    </row>
    <row r="25" spans="1:8">
      <c r="A25" s="347" t="s">
        <v>55</v>
      </c>
      <c r="B25" s="348"/>
      <c r="C25" s="348"/>
      <c r="D25" s="160">
        <f>SUM(D21:D24)</f>
        <v>12031.08</v>
      </c>
      <c r="E25" s="161">
        <f>SUM(E21:E24)</f>
        <v>12031.08</v>
      </c>
      <c r="F25" s="162">
        <f>SUM(F21:F24)</f>
        <v>12031.08</v>
      </c>
      <c r="G25" s="163">
        <f>SUM(G21:G24)</f>
        <v>0</v>
      </c>
      <c r="H25" s="164"/>
    </row>
    <row r="26" spans="1:8">
      <c r="A26" s="289"/>
      <c r="B26" s="289"/>
      <c r="C26" s="289"/>
      <c r="D26" s="290"/>
      <c r="E26" s="291"/>
      <c r="F26" s="291"/>
      <c r="G26" s="292"/>
      <c r="H26" s="292"/>
    </row>
    <row r="27" spans="1:8">
      <c r="D27" s="165"/>
      <c r="E27" s="165"/>
      <c r="F27" s="165"/>
      <c r="G27" s="165"/>
      <c r="H27" s="165"/>
    </row>
  </sheetData>
  <mergeCells count="6">
    <mergeCell ref="A25:C25"/>
    <mergeCell ref="A17:C17"/>
    <mergeCell ref="A1:H1"/>
    <mergeCell ref="A2:H2"/>
    <mergeCell ref="A3:H3"/>
    <mergeCell ref="A5:H5"/>
  </mergeCells>
  <pageMargins left="0.67" right="0" top="0.64" bottom="0.4" header="0" footer="0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R44"/>
  <sheetViews>
    <sheetView zoomScale="90" zoomScaleNormal="90" workbookViewId="0">
      <pane xSplit="1" ySplit="7" topLeftCell="B20" activePane="bottomRight" state="frozen"/>
      <selection pane="topRight" activeCell="B1" sqref="B1"/>
      <selection pane="bottomLeft" activeCell="A7" sqref="A7"/>
      <selection pane="bottomRight" activeCell="B33" sqref="B33"/>
    </sheetView>
  </sheetViews>
  <sheetFormatPr defaultRowHeight="20.100000000000001" customHeight="1"/>
  <cols>
    <col min="1" max="1" width="28.7109375" style="166" customWidth="1"/>
    <col min="2" max="2" width="13.42578125" style="166" bestFit="1" customWidth="1"/>
    <col min="3" max="3" width="13.42578125" style="166" customWidth="1"/>
    <col min="4" max="4" width="16.7109375" style="166" customWidth="1"/>
    <col min="5" max="5" width="14" style="166" bestFit="1" customWidth="1"/>
    <col min="6" max="6" width="13.5703125" style="166" bestFit="1" customWidth="1"/>
    <col min="7" max="7" width="11.7109375" style="166" customWidth="1"/>
    <col min="8" max="8" width="13.7109375" style="166" bestFit="1" customWidth="1"/>
    <col min="9" max="9" width="11" style="166" bestFit="1" customWidth="1"/>
    <col min="10" max="10" width="11" style="166" hidden="1" customWidth="1"/>
    <col min="11" max="11" width="13.7109375" style="166" bestFit="1" customWidth="1"/>
    <col min="12" max="12" width="12.7109375" style="166" bestFit="1" customWidth="1"/>
    <col min="13" max="13" width="12.7109375" style="166" customWidth="1"/>
    <col min="14" max="14" width="13.42578125" style="166" customWidth="1"/>
    <col min="15" max="15" width="11" style="166" hidden="1" customWidth="1"/>
    <col min="16" max="16" width="11.28515625" style="166" hidden="1" customWidth="1"/>
    <col min="17" max="17" width="11.28515625" style="166" customWidth="1"/>
    <col min="18" max="18" width="13.42578125" style="166" customWidth="1"/>
    <col min="19" max="16384" width="9.140625" style="166"/>
  </cols>
  <sheetData>
    <row r="1" spans="1:18" ht="20.100000000000001" customHeight="1">
      <c r="A1" s="352" t="s">
        <v>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</row>
    <row r="2" spans="1:18" ht="20.100000000000001" customHeight="1">
      <c r="A2" s="352" t="s">
        <v>175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</row>
    <row r="3" spans="1:18" ht="20.100000000000001" customHeight="1">
      <c r="A3" s="352" t="s">
        <v>230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</row>
    <row r="4" spans="1:18" ht="20.100000000000001" hidden="1" customHeight="1">
      <c r="A4" s="167"/>
      <c r="B4" s="167"/>
      <c r="C4" s="203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203"/>
      <c r="R4" s="167"/>
    </row>
    <row r="5" spans="1:18" s="171" customFormat="1" ht="20.100000000000001" customHeight="1">
      <c r="A5" s="168"/>
      <c r="B5" s="168" t="s">
        <v>128</v>
      </c>
      <c r="C5" s="168" t="s">
        <v>231</v>
      </c>
      <c r="D5" s="169" t="s">
        <v>176</v>
      </c>
      <c r="E5" s="170"/>
      <c r="F5" s="168" t="s">
        <v>177</v>
      </c>
      <c r="G5" s="168" t="s">
        <v>178</v>
      </c>
      <c r="H5" s="168"/>
      <c r="I5" s="168"/>
      <c r="J5" s="168" t="s">
        <v>179</v>
      </c>
      <c r="K5" s="168" t="s">
        <v>180</v>
      </c>
      <c r="L5" s="168" t="s">
        <v>181</v>
      </c>
      <c r="M5" s="168" t="s">
        <v>182</v>
      </c>
      <c r="N5" s="168" t="s">
        <v>183</v>
      </c>
      <c r="O5" s="168"/>
      <c r="P5" s="168"/>
      <c r="Q5" s="168"/>
      <c r="R5" s="168" t="s">
        <v>128</v>
      </c>
    </row>
    <row r="6" spans="1:18" s="171" customFormat="1" ht="20.100000000000001" customHeight="1">
      <c r="A6" s="172" t="s">
        <v>184</v>
      </c>
      <c r="B6" s="172" t="s">
        <v>185</v>
      </c>
      <c r="C6" s="172" t="s">
        <v>98</v>
      </c>
      <c r="D6" s="173" t="s">
        <v>186</v>
      </c>
      <c r="E6" s="174" t="s">
        <v>55</v>
      </c>
      <c r="F6" s="172" t="s">
        <v>187</v>
      </c>
      <c r="G6" s="172" t="s">
        <v>188</v>
      </c>
      <c r="H6" s="172" t="s">
        <v>99</v>
      </c>
      <c r="I6" s="172" t="s">
        <v>189</v>
      </c>
      <c r="J6" s="172" t="s">
        <v>190</v>
      </c>
      <c r="K6" s="172" t="s">
        <v>191</v>
      </c>
      <c r="L6" s="172" t="s">
        <v>192</v>
      </c>
      <c r="M6" s="172" t="s">
        <v>193</v>
      </c>
      <c r="N6" s="172" t="s">
        <v>194</v>
      </c>
      <c r="O6" s="172" t="s">
        <v>195</v>
      </c>
      <c r="P6" s="172" t="s">
        <v>196</v>
      </c>
      <c r="Q6" s="172" t="s">
        <v>195</v>
      </c>
      <c r="R6" s="172" t="s">
        <v>117</v>
      </c>
    </row>
    <row r="7" spans="1:18" s="171" customFormat="1" ht="20.100000000000001" customHeight="1">
      <c r="A7" s="175"/>
      <c r="B7" s="175"/>
      <c r="C7" s="175"/>
      <c r="D7" s="176" t="s">
        <v>197</v>
      </c>
      <c r="E7" s="177" t="s">
        <v>128</v>
      </c>
      <c r="F7" s="178"/>
      <c r="G7" s="175" t="s">
        <v>198</v>
      </c>
      <c r="H7" s="175"/>
      <c r="I7" s="175"/>
      <c r="J7" s="175"/>
      <c r="K7" s="175"/>
      <c r="L7" s="175"/>
      <c r="M7" s="175" t="s">
        <v>199</v>
      </c>
      <c r="N7" s="175"/>
      <c r="O7" s="175"/>
      <c r="P7" s="175"/>
      <c r="Q7" s="175"/>
      <c r="R7" s="175"/>
    </row>
    <row r="8" spans="1:18" ht="20.100000000000001" customHeight="1">
      <c r="A8" s="179" t="s">
        <v>200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</row>
    <row r="9" spans="1:18" ht="20.100000000000001" customHeight="1">
      <c r="A9" s="207" t="s">
        <v>208</v>
      </c>
      <c r="B9" s="207">
        <v>8964322</v>
      </c>
      <c r="C9" s="181">
        <f>E9-D9</f>
        <v>7847915.9100000001</v>
      </c>
      <c r="D9" s="207"/>
      <c r="E9" s="181">
        <f t="shared" ref="E9:E20" si="0">SUM(F9:R9)</f>
        <v>7847915.9100000001</v>
      </c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>
        <v>7847915.9100000001</v>
      </c>
    </row>
    <row r="10" spans="1:18" ht="20.100000000000001" customHeight="1">
      <c r="A10" s="181" t="s">
        <v>232</v>
      </c>
      <c r="B10" s="181">
        <v>2392800</v>
      </c>
      <c r="C10" s="181">
        <f t="shared" ref="C10:C20" si="1">E10-D10</f>
        <v>2392800</v>
      </c>
      <c r="D10" s="181"/>
      <c r="E10" s="181">
        <f t="shared" si="0"/>
        <v>2392800</v>
      </c>
      <c r="F10" s="181">
        <v>2392800</v>
      </c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</row>
    <row r="11" spans="1:18" ht="20.100000000000001" customHeight="1">
      <c r="A11" s="181" t="s">
        <v>233</v>
      </c>
      <c r="B11" s="181">
        <v>13779223</v>
      </c>
      <c r="C11" s="181">
        <f t="shared" si="1"/>
        <v>10405802.9</v>
      </c>
      <c r="D11" s="181"/>
      <c r="E11" s="181">
        <f t="shared" si="0"/>
        <v>10405802.9</v>
      </c>
      <c r="F11" s="181">
        <v>5829180</v>
      </c>
      <c r="G11" s="181"/>
      <c r="H11" s="181">
        <v>2874540</v>
      </c>
      <c r="I11" s="181"/>
      <c r="J11" s="181"/>
      <c r="K11" s="181">
        <v>1702082.9</v>
      </c>
      <c r="L11" s="181"/>
      <c r="M11" s="181"/>
      <c r="N11" s="181"/>
      <c r="O11" s="181"/>
      <c r="P11" s="181"/>
      <c r="Q11" s="181"/>
      <c r="R11" s="181"/>
    </row>
    <row r="12" spans="1:18" ht="20.100000000000001" hidden="1" customHeight="1">
      <c r="A12" s="181" t="s">
        <v>201</v>
      </c>
      <c r="B12" s="181"/>
      <c r="C12" s="181">
        <f t="shared" si="1"/>
        <v>0</v>
      </c>
      <c r="D12" s="181"/>
      <c r="E12" s="181">
        <f t="shared" si="0"/>
        <v>0</v>
      </c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</row>
    <row r="13" spans="1:18" ht="20.100000000000001" customHeight="1">
      <c r="A13" s="181" t="s">
        <v>202</v>
      </c>
      <c r="B13" s="181">
        <v>386000</v>
      </c>
      <c r="C13" s="181">
        <f t="shared" si="1"/>
        <v>323600</v>
      </c>
      <c r="D13" s="181"/>
      <c r="E13" s="181">
        <f t="shared" si="0"/>
        <v>323600</v>
      </c>
      <c r="F13" s="181">
        <v>209160</v>
      </c>
      <c r="G13" s="181"/>
      <c r="H13" s="181">
        <v>85050</v>
      </c>
      <c r="I13" s="181"/>
      <c r="J13" s="181"/>
      <c r="K13" s="181">
        <v>29390</v>
      </c>
      <c r="L13" s="181"/>
      <c r="M13" s="181"/>
      <c r="N13" s="181"/>
      <c r="O13" s="181"/>
      <c r="P13" s="181"/>
      <c r="Q13" s="181"/>
      <c r="R13" s="181"/>
    </row>
    <row r="14" spans="1:18" ht="20.100000000000001" customHeight="1">
      <c r="A14" s="181" t="s">
        <v>203</v>
      </c>
      <c r="B14" s="181">
        <v>11475240</v>
      </c>
      <c r="C14" s="181">
        <f t="shared" si="1"/>
        <v>7626467.7699999996</v>
      </c>
      <c r="D14" s="181"/>
      <c r="E14" s="181">
        <f t="shared" si="0"/>
        <v>7626467.7699999996</v>
      </c>
      <c r="F14" s="181">
        <v>992555.66</v>
      </c>
      <c r="G14" s="181">
        <v>122050</v>
      </c>
      <c r="H14" s="181">
        <v>3627177.11</v>
      </c>
      <c r="I14" s="181">
        <v>13805</v>
      </c>
      <c r="J14" s="181"/>
      <c r="K14" s="181">
        <v>2497827</v>
      </c>
      <c r="L14" s="181">
        <v>72525</v>
      </c>
      <c r="M14" s="181">
        <v>299988</v>
      </c>
      <c r="N14" s="181"/>
      <c r="O14" s="181"/>
      <c r="P14" s="181"/>
      <c r="Q14" s="181">
        <v>540</v>
      </c>
      <c r="R14" s="181"/>
    </row>
    <row r="15" spans="1:18" ht="20.100000000000001" customHeight="1">
      <c r="A15" s="181" t="s">
        <v>204</v>
      </c>
      <c r="B15" s="181">
        <v>2542715</v>
      </c>
      <c r="C15" s="181">
        <f t="shared" si="1"/>
        <v>1855991.4</v>
      </c>
      <c r="D15" s="181"/>
      <c r="E15" s="181">
        <f t="shared" si="0"/>
        <v>1855991.4</v>
      </c>
      <c r="F15" s="181">
        <v>467692.79999999999</v>
      </c>
      <c r="G15" s="181"/>
      <c r="H15" s="181">
        <v>909112.6</v>
      </c>
      <c r="I15" s="181"/>
      <c r="J15" s="181"/>
      <c r="K15" s="181">
        <v>479186</v>
      </c>
      <c r="L15" s="181"/>
      <c r="M15" s="181"/>
      <c r="N15" s="181"/>
      <c r="O15" s="181"/>
      <c r="P15" s="181"/>
      <c r="Q15" s="181"/>
      <c r="R15" s="181"/>
    </row>
    <row r="16" spans="1:18" ht="20.100000000000001" customHeight="1">
      <c r="A16" s="181" t="s">
        <v>205</v>
      </c>
      <c r="B16" s="181">
        <v>1227500</v>
      </c>
      <c r="C16" s="181">
        <f t="shared" si="1"/>
        <v>1075879.58</v>
      </c>
      <c r="D16" s="181"/>
      <c r="E16" s="181">
        <f t="shared" si="0"/>
        <v>1075879.58</v>
      </c>
      <c r="F16" s="181">
        <v>279593.94</v>
      </c>
      <c r="G16" s="181"/>
      <c r="H16" s="181">
        <v>139055.51999999999</v>
      </c>
      <c r="I16" s="181"/>
      <c r="J16" s="181"/>
      <c r="K16" s="181">
        <v>657230.12</v>
      </c>
      <c r="L16" s="181"/>
      <c r="M16" s="181"/>
      <c r="N16" s="181"/>
      <c r="O16" s="181"/>
      <c r="P16" s="181"/>
      <c r="Q16" s="181"/>
      <c r="R16" s="181"/>
    </row>
    <row r="17" spans="1:18" ht="20.100000000000001" hidden="1" customHeight="1">
      <c r="A17" s="181" t="s">
        <v>207</v>
      </c>
      <c r="B17" s="181"/>
      <c r="C17" s="181">
        <f t="shared" si="1"/>
        <v>0</v>
      </c>
      <c r="D17" s="181"/>
      <c r="E17" s="181">
        <f t="shared" si="0"/>
        <v>0</v>
      </c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</row>
    <row r="18" spans="1:18" ht="20.100000000000001" customHeight="1">
      <c r="A18" s="181" t="s">
        <v>209</v>
      </c>
      <c r="B18" s="181">
        <v>971000</v>
      </c>
      <c r="C18" s="181">
        <f t="shared" si="1"/>
        <v>764600</v>
      </c>
      <c r="D18" s="181"/>
      <c r="E18" s="181">
        <f t="shared" si="0"/>
        <v>764600</v>
      </c>
      <c r="F18" s="181">
        <v>34700</v>
      </c>
      <c r="G18" s="181"/>
      <c r="H18" s="181">
        <v>720400</v>
      </c>
      <c r="I18" s="181"/>
      <c r="J18" s="181"/>
      <c r="K18" s="181">
        <v>9500</v>
      </c>
      <c r="L18" s="181"/>
      <c r="M18" s="181"/>
      <c r="N18" s="181"/>
      <c r="O18" s="181"/>
      <c r="P18" s="181"/>
      <c r="Q18" s="181"/>
      <c r="R18" s="181"/>
    </row>
    <row r="19" spans="1:18" ht="20.100000000000001" customHeight="1">
      <c r="A19" s="181" t="s">
        <v>210</v>
      </c>
      <c r="B19" s="181">
        <v>2456200</v>
      </c>
      <c r="C19" s="181">
        <f t="shared" si="1"/>
        <v>1344500</v>
      </c>
      <c r="D19" s="181">
        <v>9406000</v>
      </c>
      <c r="E19" s="181">
        <f t="shared" si="0"/>
        <v>10750500</v>
      </c>
      <c r="F19" s="181"/>
      <c r="G19" s="181"/>
      <c r="H19" s="181">
        <v>6340000</v>
      </c>
      <c r="I19" s="181"/>
      <c r="J19" s="181"/>
      <c r="K19" s="181"/>
      <c r="L19" s="181"/>
      <c r="M19" s="181"/>
      <c r="N19" s="181">
        <v>4410500</v>
      </c>
      <c r="O19" s="181"/>
      <c r="P19" s="181"/>
      <c r="Q19" s="181"/>
      <c r="R19" s="181"/>
    </row>
    <row r="20" spans="1:18" ht="20.100000000000001" customHeight="1">
      <c r="A20" s="181" t="s">
        <v>206</v>
      </c>
      <c r="B20" s="208">
        <v>805000</v>
      </c>
      <c r="C20" s="181">
        <f t="shared" si="1"/>
        <v>731000</v>
      </c>
      <c r="D20" s="208"/>
      <c r="E20" s="181">
        <f t="shared" si="0"/>
        <v>731000</v>
      </c>
      <c r="F20" s="208"/>
      <c r="G20" s="208"/>
      <c r="H20" s="208">
        <v>611000</v>
      </c>
      <c r="I20" s="208">
        <v>120000</v>
      </c>
      <c r="J20" s="208"/>
      <c r="K20" s="208"/>
      <c r="L20" s="208"/>
      <c r="M20" s="208"/>
      <c r="N20" s="208"/>
      <c r="O20" s="208"/>
      <c r="P20" s="208"/>
      <c r="Q20" s="208"/>
      <c r="R20" s="208"/>
    </row>
    <row r="21" spans="1:18" s="184" customFormat="1" ht="24" customHeight="1" thickBot="1">
      <c r="A21" s="182" t="s">
        <v>55</v>
      </c>
      <c r="B21" s="183">
        <f>SUM(B9:B20)</f>
        <v>45000000</v>
      </c>
      <c r="C21" s="183">
        <f>SUM(C9:C20)</f>
        <v>34368557.560000002</v>
      </c>
      <c r="D21" s="183">
        <f>SUM(D18:D19)</f>
        <v>9406000</v>
      </c>
      <c r="E21" s="183">
        <f>SUM(E9:E20)</f>
        <v>43774557.560000002</v>
      </c>
      <c r="F21" s="183">
        <f>SUM(F10:F19)</f>
        <v>10205682.4</v>
      </c>
      <c r="G21" s="183">
        <f t="shared" ref="G21:Q21" si="2">SUM(G10:G19)</f>
        <v>122050</v>
      </c>
      <c r="H21" s="183">
        <f>SUM(H10:H20)</f>
        <v>15306335.229999999</v>
      </c>
      <c r="I21" s="183">
        <f>SUM(I10:I19)</f>
        <v>13805</v>
      </c>
      <c r="J21" s="183">
        <f>SUM(J10:J19)</f>
        <v>0</v>
      </c>
      <c r="K21" s="183">
        <f>SUM(K10:K19)</f>
        <v>5375216.0200000005</v>
      </c>
      <c r="L21" s="183">
        <f t="shared" si="2"/>
        <v>72525</v>
      </c>
      <c r="M21" s="183">
        <f t="shared" si="2"/>
        <v>299988</v>
      </c>
      <c r="N21" s="183">
        <f t="shared" si="2"/>
        <v>4410500</v>
      </c>
      <c r="O21" s="183">
        <f t="shared" si="2"/>
        <v>0</v>
      </c>
      <c r="P21" s="183">
        <f t="shared" si="2"/>
        <v>0</v>
      </c>
      <c r="Q21" s="183">
        <f t="shared" si="2"/>
        <v>540</v>
      </c>
      <c r="R21" s="183">
        <f>SUM(R9:R20)</f>
        <v>7847915.9100000001</v>
      </c>
    </row>
    <row r="22" spans="1:18" ht="20.100000000000001" customHeight="1" thickTop="1">
      <c r="A22" s="185" t="s">
        <v>211</v>
      </c>
      <c r="B22" s="186" t="s">
        <v>128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</row>
    <row r="23" spans="1:18" ht="20.100000000000001" customHeight="1">
      <c r="A23" s="181" t="s">
        <v>212</v>
      </c>
      <c r="B23" s="181">
        <v>1135500</v>
      </c>
      <c r="C23" s="181">
        <v>790013.71</v>
      </c>
      <c r="D23" s="181"/>
      <c r="E23" s="181">
        <f>C23+D22:D23</f>
        <v>790013.71</v>
      </c>
      <c r="F23" s="187"/>
      <c r="G23" s="181"/>
      <c r="H23" s="181"/>
      <c r="I23" s="187"/>
      <c r="J23" s="187"/>
      <c r="K23" s="187"/>
      <c r="L23" s="187"/>
      <c r="M23" s="187"/>
      <c r="N23" s="187"/>
      <c r="O23" s="187"/>
      <c r="P23" s="187"/>
      <c r="Q23" s="187"/>
      <c r="R23" s="187"/>
    </row>
    <row r="24" spans="1:18" ht="20.100000000000001" customHeight="1">
      <c r="A24" s="181" t="s">
        <v>213</v>
      </c>
      <c r="B24" s="181">
        <v>141000</v>
      </c>
      <c r="C24" s="181">
        <v>149624.79999999999</v>
      </c>
      <c r="D24" s="181"/>
      <c r="E24" s="181">
        <f t="shared" ref="E24:E32" si="3">C24+D23:D24</f>
        <v>149624.79999999999</v>
      </c>
      <c r="F24" s="187"/>
      <c r="G24" s="181"/>
      <c r="H24" s="181"/>
      <c r="I24" s="187"/>
      <c r="J24" s="187"/>
      <c r="K24" s="187"/>
      <c r="L24" s="187"/>
      <c r="M24" s="187"/>
      <c r="N24" s="187"/>
      <c r="O24" s="187"/>
      <c r="P24" s="187"/>
      <c r="Q24" s="187"/>
      <c r="R24" s="187"/>
    </row>
    <row r="25" spans="1:18" ht="20.100000000000001" customHeight="1">
      <c r="A25" s="181" t="s">
        <v>214</v>
      </c>
      <c r="B25" s="181">
        <v>150000</v>
      </c>
      <c r="C25" s="181">
        <v>130500.55</v>
      </c>
      <c r="D25" s="181"/>
      <c r="E25" s="181">
        <f t="shared" si="3"/>
        <v>130500.55</v>
      </c>
      <c r="F25" s="187"/>
      <c r="G25" s="181"/>
      <c r="H25" s="181"/>
      <c r="I25" s="187"/>
      <c r="J25" s="187"/>
      <c r="K25" s="187"/>
      <c r="L25" s="187"/>
      <c r="M25" s="187"/>
      <c r="N25" s="187"/>
      <c r="O25" s="187"/>
      <c r="P25" s="187"/>
      <c r="Q25" s="187"/>
      <c r="R25" s="187"/>
    </row>
    <row r="26" spans="1:18" ht="21" customHeight="1">
      <c r="A26" s="181" t="s">
        <v>215</v>
      </c>
      <c r="B26" s="181">
        <v>1100000</v>
      </c>
      <c r="C26" s="181">
        <v>1192112.69</v>
      </c>
      <c r="D26" s="181"/>
      <c r="E26" s="181">
        <f t="shared" si="3"/>
        <v>1192112.69</v>
      </c>
      <c r="F26" s="187"/>
      <c r="G26" s="181"/>
      <c r="H26" s="181"/>
      <c r="I26" s="187"/>
      <c r="J26" s="187"/>
      <c r="K26" s="187"/>
      <c r="L26" s="187"/>
      <c r="M26" s="187"/>
      <c r="N26" s="187"/>
      <c r="O26" s="187"/>
      <c r="P26" s="187"/>
      <c r="Q26" s="187"/>
      <c r="R26" s="187"/>
    </row>
    <row r="27" spans="1:18" ht="19.5" customHeight="1">
      <c r="A27" s="181" t="s">
        <v>216</v>
      </c>
      <c r="B27" s="181">
        <v>80000</v>
      </c>
      <c r="C27" s="181">
        <v>114100</v>
      </c>
      <c r="D27" s="181"/>
      <c r="E27" s="181">
        <f t="shared" si="3"/>
        <v>114100</v>
      </c>
      <c r="F27" s="187"/>
      <c r="G27" s="181"/>
      <c r="H27" s="181"/>
      <c r="I27" s="187"/>
      <c r="J27" s="187"/>
      <c r="K27" s="187"/>
      <c r="L27" s="187"/>
      <c r="M27" s="187"/>
      <c r="N27" s="187"/>
      <c r="O27" s="187"/>
      <c r="P27" s="187"/>
      <c r="Q27" s="187"/>
      <c r="R27" s="187"/>
    </row>
    <row r="28" spans="1:18" ht="21" customHeight="1">
      <c r="A28" s="181" t="s">
        <v>217</v>
      </c>
      <c r="B28" s="181">
        <v>1000</v>
      </c>
      <c r="C28" s="181">
        <v>0</v>
      </c>
      <c r="D28" s="181"/>
      <c r="E28" s="181">
        <f t="shared" si="3"/>
        <v>0</v>
      </c>
      <c r="F28" s="187"/>
      <c r="G28" s="181"/>
      <c r="H28" s="181"/>
      <c r="I28" s="187"/>
      <c r="J28" s="187"/>
      <c r="K28" s="187"/>
      <c r="L28" s="187"/>
      <c r="M28" s="187"/>
      <c r="N28" s="187"/>
      <c r="O28" s="187"/>
      <c r="P28" s="187"/>
      <c r="Q28" s="187"/>
      <c r="R28" s="187"/>
    </row>
    <row r="29" spans="1:18" ht="20.100000000000001" customHeight="1">
      <c r="A29" s="181" t="s">
        <v>218</v>
      </c>
      <c r="B29" s="181">
        <v>15392500</v>
      </c>
      <c r="C29" s="181">
        <v>14262127.380000001</v>
      </c>
      <c r="D29" s="181"/>
      <c r="E29" s="181">
        <f t="shared" si="3"/>
        <v>14262127.380000001</v>
      </c>
      <c r="F29" s="187"/>
      <c r="G29" s="181"/>
      <c r="H29" s="181"/>
      <c r="I29" s="187"/>
      <c r="J29" s="187"/>
      <c r="K29" s="187"/>
      <c r="L29" s="187"/>
      <c r="M29" s="187"/>
      <c r="N29" s="187"/>
      <c r="O29" s="187"/>
      <c r="P29" s="187"/>
      <c r="Q29" s="187"/>
      <c r="R29" s="187"/>
    </row>
    <row r="30" spans="1:18" ht="20.100000000000001" customHeight="1">
      <c r="A30" s="181" t="s">
        <v>219</v>
      </c>
      <c r="B30" s="181">
        <v>27000000</v>
      </c>
      <c r="C30" s="181">
        <v>19196183</v>
      </c>
      <c r="D30" s="181"/>
      <c r="E30" s="181">
        <f t="shared" si="3"/>
        <v>19196183</v>
      </c>
      <c r="F30" s="187"/>
      <c r="G30" s="181"/>
      <c r="H30" s="181"/>
      <c r="I30" s="187"/>
      <c r="J30" s="187"/>
      <c r="K30" s="187"/>
      <c r="L30" s="187"/>
      <c r="M30" s="187"/>
      <c r="N30" s="187"/>
      <c r="O30" s="187"/>
      <c r="P30" s="187"/>
      <c r="Q30" s="187"/>
      <c r="R30" s="187"/>
    </row>
    <row r="31" spans="1:18" s="188" customFormat="1" ht="20.100000000000001" hidden="1" customHeight="1">
      <c r="A31" s="181" t="s">
        <v>220</v>
      </c>
      <c r="B31" s="181" t="e">
        <f>+[2]รายรับ!D101</f>
        <v>#REF!</v>
      </c>
      <c r="C31" s="181"/>
      <c r="D31" s="181"/>
      <c r="E31" s="181">
        <f t="shared" si="3"/>
        <v>0</v>
      </c>
      <c r="F31" s="187"/>
      <c r="G31" s="181"/>
      <c r="H31" s="181"/>
      <c r="I31" s="187"/>
      <c r="J31" s="187"/>
      <c r="K31" s="187"/>
      <c r="L31" s="187"/>
      <c r="M31" s="187"/>
      <c r="N31" s="187"/>
      <c r="O31" s="187"/>
      <c r="P31" s="187"/>
      <c r="Q31" s="187"/>
      <c r="R31" s="187"/>
    </row>
    <row r="32" spans="1:18" s="191" customFormat="1" ht="20.100000000000001" customHeight="1">
      <c r="A32" s="189" t="s">
        <v>221</v>
      </c>
      <c r="B32" s="190">
        <v>0</v>
      </c>
      <c r="C32" s="190">
        <v>0</v>
      </c>
      <c r="D32" s="190">
        <v>9406000</v>
      </c>
      <c r="E32" s="210">
        <f t="shared" si="3"/>
        <v>9406000</v>
      </c>
      <c r="F32" s="192"/>
      <c r="G32" s="190"/>
      <c r="H32" s="190"/>
      <c r="I32" s="192"/>
      <c r="J32" s="193"/>
      <c r="K32" s="193"/>
      <c r="L32" s="193"/>
      <c r="M32" s="193"/>
      <c r="N32" s="193"/>
      <c r="O32" s="193"/>
      <c r="P32" s="193"/>
      <c r="Q32" s="193"/>
      <c r="R32" s="193"/>
    </row>
    <row r="33" spans="1:18" ht="24" customHeight="1" thickBot="1">
      <c r="A33" s="194" t="s">
        <v>222</v>
      </c>
      <c r="B33" s="195">
        <f>B23+B24+B25+B26+B27+B28+B29+B30</f>
        <v>45000000</v>
      </c>
      <c r="C33" s="195">
        <f>SUM(C23:C32)</f>
        <v>35834662.130000003</v>
      </c>
      <c r="D33" s="195">
        <f>SUM(D32)</f>
        <v>9406000</v>
      </c>
      <c r="E33" s="195">
        <f>SUM(E23:E32)</f>
        <v>45240662.130000003</v>
      </c>
      <c r="F33" s="195"/>
      <c r="G33" s="195"/>
      <c r="H33" s="195"/>
      <c r="I33" s="195"/>
      <c r="J33" s="196"/>
      <c r="K33" s="196"/>
      <c r="L33" s="196"/>
      <c r="M33" s="196"/>
      <c r="N33" s="196"/>
      <c r="O33" s="196"/>
      <c r="P33" s="196"/>
      <c r="Q33" s="196"/>
      <c r="R33" s="196"/>
    </row>
    <row r="34" spans="1:18" s="184" customFormat="1" ht="27.75" customHeight="1" thickTop="1" thickBot="1">
      <c r="A34" s="184" t="s">
        <v>223</v>
      </c>
      <c r="E34" s="196">
        <f>+E33-E21</f>
        <v>1466104.5700000003</v>
      </c>
      <c r="H34" s="197"/>
      <c r="I34" s="197"/>
      <c r="K34" s="197"/>
      <c r="L34" s="197"/>
      <c r="M34" s="197"/>
      <c r="N34" s="353"/>
      <c r="O34" s="353"/>
      <c r="P34" s="353"/>
      <c r="Q34" s="353"/>
      <c r="R34" s="353"/>
    </row>
    <row r="35" spans="1:18" s="184" customFormat="1" ht="27.75" customHeight="1" thickTop="1">
      <c r="E35" s="198"/>
      <c r="H35" s="199"/>
      <c r="I35" s="199"/>
      <c r="K35" s="199"/>
      <c r="L35" s="199"/>
      <c r="M35" s="199"/>
      <c r="N35" s="200"/>
      <c r="O35" s="200"/>
      <c r="P35" s="200"/>
      <c r="Q35" s="204"/>
      <c r="R35" s="200"/>
    </row>
    <row r="36" spans="1:18" s="184" customFormat="1" ht="28.5" hidden="1" customHeight="1">
      <c r="E36" s="354" t="s">
        <v>224</v>
      </c>
      <c r="F36" s="354"/>
      <c r="G36" s="199"/>
      <c r="H36" s="354" t="s">
        <v>225</v>
      </c>
      <c r="I36" s="354"/>
      <c r="J36" s="354"/>
      <c r="K36" s="354"/>
      <c r="M36" s="354" t="s">
        <v>226</v>
      </c>
      <c r="N36" s="354"/>
      <c r="O36" s="354"/>
      <c r="P36" s="200"/>
      <c r="Q36" s="204"/>
    </row>
    <row r="37" spans="1:18" ht="20.100000000000001" hidden="1" customHeight="1">
      <c r="E37" s="351" t="s">
        <v>227</v>
      </c>
      <c r="F37" s="351"/>
      <c r="H37" s="351" t="s">
        <v>228</v>
      </c>
      <c r="I37" s="351"/>
      <c r="J37" s="351"/>
      <c r="K37" s="351"/>
      <c r="M37" s="351" t="s">
        <v>229</v>
      </c>
      <c r="N37" s="351"/>
      <c r="O37" s="351"/>
      <c r="P37" s="201"/>
      <c r="Q37" s="202"/>
    </row>
    <row r="38" spans="1:18" ht="20.100000000000001" customHeight="1">
      <c r="E38" s="293"/>
      <c r="F38" s="293"/>
      <c r="H38" s="293"/>
      <c r="I38" s="293"/>
      <c r="J38" s="293"/>
      <c r="K38" s="293"/>
      <c r="M38" s="293"/>
      <c r="N38" s="293"/>
      <c r="O38" s="293"/>
      <c r="P38" s="293"/>
      <c r="Q38" s="293"/>
    </row>
    <row r="39" spans="1:18" ht="20.100000000000001" customHeight="1">
      <c r="E39" s="293"/>
      <c r="F39" s="293"/>
      <c r="H39" s="293"/>
      <c r="I39" s="293"/>
      <c r="J39" s="293"/>
      <c r="K39" s="293"/>
      <c r="M39" s="293"/>
      <c r="N39" s="293"/>
      <c r="O39" s="293"/>
      <c r="P39" s="293"/>
      <c r="Q39" s="293"/>
    </row>
    <row r="40" spans="1:18" ht="20.100000000000001" customHeight="1">
      <c r="A40" s="188"/>
    </row>
    <row r="41" spans="1:18" ht="20.100000000000001" customHeight="1">
      <c r="A41" s="188"/>
      <c r="E41" s="3"/>
      <c r="M41" s="3"/>
      <c r="N41" s="3"/>
    </row>
    <row r="42" spans="1:18" ht="20.100000000000001" customHeight="1">
      <c r="A42" s="188" t="s">
        <v>313</v>
      </c>
      <c r="B42" s="355" t="s">
        <v>314</v>
      </c>
      <c r="C42" s="355"/>
      <c r="G42" s="355" t="s">
        <v>316</v>
      </c>
      <c r="H42" s="355"/>
      <c r="M42" s="355" t="s">
        <v>318</v>
      </c>
      <c r="N42" s="355"/>
    </row>
    <row r="43" spans="1:18" ht="20.100000000000001" customHeight="1">
      <c r="A43" s="188"/>
      <c r="B43" s="355" t="s">
        <v>315</v>
      </c>
      <c r="C43" s="355"/>
      <c r="G43" s="355" t="s">
        <v>317</v>
      </c>
      <c r="H43" s="355"/>
      <c r="M43" s="355" t="s">
        <v>17</v>
      </c>
      <c r="N43" s="355"/>
    </row>
    <row r="44" spans="1:18" ht="20.100000000000001" customHeight="1">
      <c r="A44" s="188"/>
    </row>
  </sheetData>
  <mergeCells count="16">
    <mergeCell ref="G42:H42"/>
    <mergeCell ref="G43:H43"/>
    <mergeCell ref="B42:C42"/>
    <mergeCell ref="B43:C43"/>
    <mergeCell ref="M42:N42"/>
    <mergeCell ref="M43:N43"/>
    <mergeCell ref="E37:F37"/>
    <mergeCell ref="H37:K37"/>
    <mergeCell ref="M37:O37"/>
    <mergeCell ref="A1:R1"/>
    <mergeCell ref="A2:R2"/>
    <mergeCell ref="A3:R3"/>
    <mergeCell ref="N34:R34"/>
    <mergeCell ref="E36:F36"/>
    <mergeCell ref="H36:K36"/>
    <mergeCell ref="M36:O36"/>
  </mergeCells>
  <pageMargins left="0.39" right="7.874015748031496E-2" top="0.39370078740157483" bottom="0.32" header="0.55118110236220474" footer="0.15748031496062992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1:T44"/>
  <sheetViews>
    <sheetView workbookViewId="0">
      <selection activeCell="C40" sqref="C40"/>
    </sheetView>
  </sheetViews>
  <sheetFormatPr defaultRowHeight="20.100000000000001" customHeight="1"/>
  <cols>
    <col min="1" max="1" width="28.7109375" style="166" customWidth="1"/>
    <col min="2" max="2" width="14.7109375" style="166" customWidth="1"/>
    <col min="3" max="3" width="13.42578125" style="166" customWidth="1"/>
    <col min="4" max="4" width="15.85546875" style="166" customWidth="1"/>
    <col min="5" max="5" width="14.140625" style="166" customWidth="1"/>
    <col min="6" max="6" width="13.7109375" style="166" customWidth="1"/>
    <col min="7" max="7" width="14" style="166" bestFit="1" customWidth="1"/>
    <col min="8" max="8" width="13.5703125" style="166" bestFit="1" customWidth="1"/>
    <col min="9" max="9" width="12.7109375" style="166" customWidth="1"/>
    <col min="10" max="10" width="13.7109375" style="166" bestFit="1" customWidth="1"/>
    <col min="11" max="11" width="13" style="166" customWidth="1"/>
    <col min="12" max="12" width="11" style="166" hidden="1" customWidth="1"/>
    <col min="13" max="13" width="13.7109375" style="166" bestFit="1" customWidth="1"/>
    <col min="14" max="14" width="12.7109375" style="166" bestFit="1" customWidth="1"/>
    <col min="15" max="15" width="12.7109375" style="166" customWidth="1"/>
    <col min="16" max="16" width="12.28515625" style="166" customWidth="1"/>
    <col min="17" max="17" width="11" style="166" hidden="1" customWidth="1"/>
    <col min="18" max="18" width="11.28515625" style="166" hidden="1" customWidth="1"/>
    <col min="19" max="19" width="13" style="166" customWidth="1"/>
    <col min="20" max="20" width="12.42578125" style="166" customWidth="1"/>
    <col min="21" max="16384" width="9.140625" style="166"/>
  </cols>
  <sheetData>
    <row r="1" spans="1:20" ht="20.100000000000001" customHeight="1">
      <c r="A1" s="356" t="s">
        <v>0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</row>
    <row r="2" spans="1:20" ht="20.100000000000001" customHeight="1">
      <c r="A2" s="356" t="s">
        <v>310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</row>
    <row r="3" spans="1:20" ht="20.100000000000001" customHeight="1">
      <c r="A3" s="356" t="s">
        <v>230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</row>
    <row r="4" spans="1:20" ht="20.100000000000001" hidden="1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</row>
    <row r="5" spans="1:20" s="171" customFormat="1" ht="20.100000000000001" customHeight="1">
      <c r="A5" s="168"/>
      <c r="B5" s="168" t="s">
        <v>128</v>
      </c>
      <c r="C5" s="168" t="s">
        <v>231</v>
      </c>
      <c r="D5" s="169" t="s">
        <v>176</v>
      </c>
      <c r="E5" s="168" t="s">
        <v>311</v>
      </c>
      <c r="F5" s="168" t="s">
        <v>311</v>
      </c>
      <c r="G5" s="170"/>
      <c r="H5" s="168" t="s">
        <v>177</v>
      </c>
      <c r="I5" s="168" t="s">
        <v>178</v>
      </c>
      <c r="J5" s="168"/>
      <c r="K5" s="168"/>
      <c r="L5" s="168" t="s">
        <v>179</v>
      </c>
      <c r="M5" s="168" t="s">
        <v>180</v>
      </c>
      <c r="N5" s="168" t="s">
        <v>181</v>
      </c>
      <c r="O5" s="168" t="s">
        <v>182</v>
      </c>
      <c r="P5" s="168" t="s">
        <v>183</v>
      </c>
      <c r="Q5" s="168"/>
      <c r="R5" s="168"/>
      <c r="S5" s="168"/>
      <c r="T5" s="168" t="s">
        <v>128</v>
      </c>
    </row>
    <row r="6" spans="1:20" s="171" customFormat="1" ht="20.100000000000001" customHeight="1">
      <c r="A6" s="172" t="s">
        <v>184</v>
      </c>
      <c r="B6" s="172" t="s">
        <v>185</v>
      </c>
      <c r="C6" s="172" t="s">
        <v>98</v>
      </c>
      <c r="D6" s="173" t="s">
        <v>186</v>
      </c>
      <c r="E6" s="172" t="s">
        <v>27</v>
      </c>
      <c r="F6" s="172" t="s">
        <v>312</v>
      </c>
      <c r="G6" s="174" t="s">
        <v>55</v>
      </c>
      <c r="H6" s="172" t="s">
        <v>187</v>
      </c>
      <c r="I6" s="172" t="s">
        <v>188</v>
      </c>
      <c r="J6" s="172" t="s">
        <v>99</v>
      </c>
      <c r="K6" s="172" t="s">
        <v>189</v>
      </c>
      <c r="L6" s="172" t="s">
        <v>190</v>
      </c>
      <c r="M6" s="172" t="s">
        <v>191</v>
      </c>
      <c r="N6" s="172" t="s">
        <v>192</v>
      </c>
      <c r="O6" s="172" t="s">
        <v>193</v>
      </c>
      <c r="P6" s="172" t="s">
        <v>194</v>
      </c>
      <c r="Q6" s="172" t="s">
        <v>195</v>
      </c>
      <c r="R6" s="172" t="s">
        <v>196</v>
      </c>
      <c r="S6" s="172" t="s">
        <v>195</v>
      </c>
      <c r="T6" s="172" t="s">
        <v>117</v>
      </c>
    </row>
    <row r="7" spans="1:20" s="171" customFormat="1" ht="20.100000000000001" customHeight="1">
      <c r="A7" s="175"/>
      <c r="B7" s="175"/>
      <c r="C7" s="175"/>
      <c r="D7" s="176" t="s">
        <v>197</v>
      </c>
      <c r="E7" s="175"/>
      <c r="F7" s="175"/>
      <c r="G7" s="177" t="s">
        <v>128</v>
      </c>
      <c r="H7" s="178"/>
      <c r="I7" s="175" t="s">
        <v>198</v>
      </c>
      <c r="J7" s="175"/>
      <c r="K7" s="175"/>
      <c r="L7" s="175"/>
      <c r="M7" s="175"/>
      <c r="N7" s="175"/>
      <c r="O7" s="175" t="s">
        <v>199</v>
      </c>
      <c r="P7" s="175"/>
      <c r="Q7" s="175"/>
      <c r="R7" s="175"/>
      <c r="S7" s="175"/>
      <c r="T7" s="175"/>
    </row>
    <row r="8" spans="1:20" ht="20.100000000000001" customHeight="1">
      <c r="A8" s="179" t="s">
        <v>200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</row>
    <row r="9" spans="1:20" ht="20.100000000000001" customHeight="1">
      <c r="A9" s="207" t="s">
        <v>208</v>
      </c>
      <c r="B9" s="207">
        <v>8964322</v>
      </c>
      <c r="C9" s="181">
        <f>G9-D9</f>
        <v>7847915.9100000001</v>
      </c>
      <c r="D9" s="207"/>
      <c r="E9" s="207"/>
      <c r="F9" s="207"/>
      <c r="G9" s="181">
        <f t="shared" ref="G9:G20" si="0">SUM(H9:T9)</f>
        <v>7847915.9100000001</v>
      </c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>
        <v>7847915.9100000001</v>
      </c>
    </row>
    <row r="10" spans="1:20" ht="20.100000000000001" customHeight="1">
      <c r="A10" s="181" t="s">
        <v>232</v>
      </c>
      <c r="B10" s="181">
        <v>2392800</v>
      </c>
      <c r="C10" s="181">
        <f t="shared" ref="C10:C20" si="1">G10-D10</f>
        <v>2392800</v>
      </c>
      <c r="D10" s="181"/>
      <c r="E10" s="181"/>
      <c r="F10" s="181"/>
      <c r="G10" s="181">
        <f t="shared" si="0"/>
        <v>2392800</v>
      </c>
      <c r="H10" s="181">
        <v>2392800</v>
      </c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</row>
    <row r="11" spans="1:20" ht="20.100000000000001" customHeight="1">
      <c r="A11" s="181" t="s">
        <v>233</v>
      </c>
      <c r="B11" s="181">
        <v>13779223</v>
      </c>
      <c r="C11" s="181">
        <f t="shared" si="1"/>
        <v>10405802.9</v>
      </c>
      <c r="D11" s="181"/>
      <c r="E11" s="181"/>
      <c r="F11" s="181"/>
      <c r="G11" s="181">
        <f t="shared" si="0"/>
        <v>10405802.9</v>
      </c>
      <c r="H11" s="181">
        <v>5829180</v>
      </c>
      <c r="I11" s="181"/>
      <c r="J11" s="181">
        <v>2874540</v>
      </c>
      <c r="K11" s="181"/>
      <c r="L11" s="181"/>
      <c r="M11" s="181">
        <v>1702082.9</v>
      </c>
      <c r="N11" s="181"/>
      <c r="O11" s="181"/>
      <c r="P11" s="181"/>
      <c r="Q11" s="181"/>
      <c r="R11" s="181"/>
      <c r="S11" s="181"/>
      <c r="T11" s="181"/>
    </row>
    <row r="12" spans="1:20" ht="20.100000000000001" hidden="1" customHeight="1">
      <c r="A12" s="181" t="s">
        <v>201</v>
      </c>
      <c r="B12" s="181"/>
      <c r="C12" s="181">
        <f t="shared" si="1"/>
        <v>0</v>
      </c>
      <c r="D12" s="181"/>
      <c r="E12" s="181"/>
      <c r="F12" s="181"/>
      <c r="G12" s="181">
        <f t="shared" si="0"/>
        <v>0</v>
      </c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</row>
    <row r="13" spans="1:20" ht="20.100000000000001" customHeight="1">
      <c r="A13" s="181" t="s">
        <v>202</v>
      </c>
      <c r="B13" s="181">
        <v>386000</v>
      </c>
      <c r="C13" s="181">
        <f t="shared" si="1"/>
        <v>323600</v>
      </c>
      <c r="D13" s="181"/>
      <c r="E13" s="181"/>
      <c r="F13" s="181"/>
      <c r="G13" s="181">
        <f t="shared" si="0"/>
        <v>323600</v>
      </c>
      <c r="H13" s="181">
        <v>209160</v>
      </c>
      <c r="I13" s="181"/>
      <c r="J13" s="181">
        <v>85050</v>
      </c>
      <c r="K13" s="181"/>
      <c r="L13" s="181"/>
      <c r="M13" s="181">
        <v>29390</v>
      </c>
      <c r="N13" s="181"/>
      <c r="O13" s="181"/>
      <c r="P13" s="181"/>
      <c r="Q13" s="181"/>
      <c r="R13" s="181"/>
      <c r="S13" s="181"/>
      <c r="T13" s="181"/>
    </row>
    <row r="14" spans="1:20" ht="20.100000000000001" customHeight="1">
      <c r="A14" s="181" t="s">
        <v>203</v>
      </c>
      <c r="B14" s="181">
        <v>11475240</v>
      </c>
      <c r="C14" s="181">
        <f>G14-D14-E14</f>
        <v>7626467.7699999996</v>
      </c>
      <c r="D14" s="181"/>
      <c r="E14" s="181">
        <v>490000</v>
      </c>
      <c r="F14" s="181"/>
      <c r="G14" s="181">
        <f t="shared" si="0"/>
        <v>8116467.7699999996</v>
      </c>
      <c r="H14" s="181">
        <v>992555.66</v>
      </c>
      <c r="I14" s="181">
        <v>612050</v>
      </c>
      <c r="J14" s="181">
        <v>3627177.11</v>
      </c>
      <c r="K14" s="181">
        <v>13805</v>
      </c>
      <c r="L14" s="181"/>
      <c r="M14" s="181">
        <v>2497827</v>
      </c>
      <c r="N14" s="181">
        <v>72525</v>
      </c>
      <c r="O14" s="181">
        <v>299988</v>
      </c>
      <c r="P14" s="181"/>
      <c r="Q14" s="181"/>
      <c r="R14" s="181"/>
      <c r="S14" s="181">
        <v>540</v>
      </c>
      <c r="T14" s="181"/>
    </row>
    <row r="15" spans="1:20" ht="20.100000000000001" customHeight="1">
      <c r="A15" s="181" t="s">
        <v>204</v>
      </c>
      <c r="B15" s="181">
        <v>2542715</v>
      </c>
      <c r="C15" s="181">
        <f t="shared" si="1"/>
        <v>1855991.4</v>
      </c>
      <c r="D15" s="181"/>
      <c r="E15" s="181"/>
      <c r="F15" s="181"/>
      <c r="G15" s="181">
        <f t="shared" si="0"/>
        <v>1855991.4</v>
      </c>
      <c r="H15" s="181">
        <v>467692.79999999999</v>
      </c>
      <c r="I15" s="181"/>
      <c r="J15" s="181">
        <v>909112.6</v>
      </c>
      <c r="K15" s="181"/>
      <c r="L15" s="181"/>
      <c r="M15" s="181">
        <v>479186</v>
      </c>
      <c r="N15" s="181"/>
      <c r="O15" s="181"/>
      <c r="P15" s="181"/>
      <c r="Q15" s="181"/>
      <c r="R15" s="181"/>
      <c r="S15" s="181"/>
      <c r="T15" s="181"/>
    </row>
    <row r="16" spans="1:20" ht="20.100000000000001" customHeight="1">
      <c r="A16" s="181" t="s">
        <v>205</v>
      </c>
      <c r="B16" s="181">
        <v>1227500</v>
      </c>
      <c r="C16" s="181">
        <f t="shared" si="1"/>
        <v>1075879.58</v>
      </c>
      <c r="D16" s="181"/>
      <c r="E16" s="181"/>
      <c r="F16" s="181"/>
      <c r="G16" s="181">
        <f t="shared" si="0"/>
        <v>1075879.58</v>
      </c>
      <c r="H16" s="181">
        <v>279593.94</v>
      </c>
      <c r="I16" s="181"/>
      <c r="J16" s="181">
        <v>139055.51999999999</v>
      </c>
      <c r="K16" s="181"/>
      <c r="L16" s="181"/>
      <c r="M16" s="181">
        <v>657230.12</v>
      </c>
      <c r="N16" s="181"/>
      <c r="O16" s="181"/>
      <c r="P16" s="181"/>
      <c r="Q16" s="181"/>
      <c r="R16" s="181"/>
      <c r="S16" s="181"/>
      <c r="T16" s="181"/>
    </row>
    <row r="17" spans="1:20" ht="20.100000000000001" hidden="1" customHeight="1">
      <c r="A17" s="181" t="s">
        <v>207</v>
      </c>
      <c r="B17" s="181"/>
      <c r="C17" s="181">
        <f t="shared" si="1"/>
        <v>0</v>
      </c>
      <c r="D17" s="181"/>
      <c r="E17" s="181"/>
      <c r="F17" s="181"/>
      <c r="G17" s="181">
        <f t="shared" si="0"/>
        <v>0</v>
      </c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</row>
    <row r="18" spans="1:20" ht="20.100000000000001" customHeight="1">
      <c r="A18" s="181" t="s">
        <v>209</v>
      </c>
      <c r="B18" s="181">
        <v>971000</v>
      </c>
      <c r="C18" s="181">
        <f t="shared" si="1"/>
        <v>764600</v>
      </c>
      <c r="D18" s="181"/>
      <c r="E18" s="181"/>
      <c r="F18" s="181"/>
      <c r="G18" s="181">
        <f t="shared" si="0"/>
        <v>764600</v>
      </c>
      <c r="H18" s="181">
        <v>34700</v>
      </c>
      <c r="I18" s="181"/>
      <c r="J18" s="181">
        <v>720400</v>
      </c>
      <c r="K18" s="181"/>
      <c r="L18" s="181"/>
      <c r="M18" s="181">
        <v>9500</v>
      </c>
      <c r="N18" s="181"/>
      <c r="O18" s="181"/>
      <c r="P18" s="181"/>
      <c r="Q18" s="181"/>
      <c r="R18" s="181"/>
      <c r="S18" s="181"/>
      <c r="T18" s="181"/>
    </row>
    <row r="19" spans="1:20" ht="20.100000000000001" customHeight="1">
      <c r="A19" s="181" t="s">
        <v>210</v>
      </c>
      <c r="B19" s="181">
        <v>2456200</v>
      </c>
      <c r="C19" s="181">
        <f>G19-D19-E19-F19</f>
        <v>1344500</v>
      </c>
      <c r="D19" s="181">
        <v>9406000</v>
      </c>
      <c r="E19" s="181">
        <v>1936000</v>
      </c>
      <c r="F19" s="181">
        <v>1569600</v>
      </c>
      <c r="G19" s="181">
        <f t="shared" si="0"/>
        <v>14256100</v>
      </c>
      <c r="H19" s="181"/>
      <c r="I19" s="181"/>
      <c r="J19" s="181">
        <v>7909600</v>
      </c>
      <c r="K19" s="181"/>
      <c r="L19" s="181"/>
      <c r="M19" s="181"/>
      <c r="N19" s="181"/>
      <c r="O19" s="181"/>
      <c r="P19" s="181">
        <v>6346500</v>
      </c>
      <c r="Q19" s="181"/>
      <c r="R19" s="181"/>
      <c r="S19" s="181"/>
      <c r="T19" s="181"/>
    </row>
    <row r="20" spans="1:20" ht="20.100000000000001" customHeight="1">
      <c r="A20" s="181" t="s">
        <v>206</v>
      </c>
      <c r="B20" s="208">
        <v>805000</v>
      </c>
      <c r="C20" s="181">
        <f t="shared" si="1"/>
        <v>731000</v>
      </c>
      <c r="D20" s="208"/>
      <c r="E20" s="208"/>
      <c r="F20" s="208"/>
      <c r="G20" s="181">
        <f t="shared" si="0"/>
        <v>731000</v>
      </c>
      <c r="H20" s="208"/>
      <c r="I20" s="208"/>
      <c r="J20" s="208">
        <v>611000</v>
      </c>
      <c r="K20" s="208">
        <v>120000</v>
      </c>
      <c r="L20" s="208"/>
      <c r="M20" s="208"/>
      <c r="N20" s="208"/>
      <c r="O20" s="208"/>
      <c r="P20" s="208"/>
      <c r="Q20" s="208"/>
      <c r="R20" s="208"/>
      <c r="S20" s="208"/>
      <c r="T20" s="208"/>
    </row>
    <row r="21" spans="1:20" s="184" customFormat="1" ht="24" customHeight="1" thickBot="1">
      <c r="A21" s="182" t="s">
        <v>55</v>
      </c>
      <c r="B21" s="183">
        <f>SUM(B9:B20)</f>
        <v>45000000</v>
      </c>
      <c r="C21" s="183">
        <f>SUM(C9:C20)</f>
        <v>34368557.560000002</v>
      </c>
      <c r="D21" s="183">
        <f>SUM(D18:D19)</f>
        <v>9406000</v>
      </c>
      <c r="E21" s="183">
        <f>SUM(E9:E20)</f>
        <v>2426000</v>
      </c>
      <c r="F21" s="183">
        <f>SUM(F9:F20)</f>
        <v>1569600</v>
      </c>
      <c r="G21" s="183">
        <f>SUM(G9:G20)</f>
        <v>47770157.560000002</v>
      </c>
      <c r="H21" s="183">
        <f>SUM(H10:H19)</f>
        <v>10205682.4</v>
      </c>
      <c r="I21" s="183">
        <f t="shared" ref="I21:S21" si="2">SUM(I10:I19)</f>
        <v>612050</v>
      </c>
      <c r="J21" s="183">
        <f>SUM(J10:J20)</f>
        <v>16875935.229999997</v>
      </c>
      <c r="K21" s="183">
        <f>SUM(K10:K19)</f>
        <v>13805</v>
      </c>
      <c r="L21" s="183">
        <f>SUM(L10:L19)</f>
        <v>0</v>
      </c>
      <c r="M21" s="183">
        <f>SUM(M10:M19)</f>
        <v>5375216.0200000005</v>
      </c>
      <c r="N21" s="183">
        <f t="shared" si="2"/>
        <v>72525</v>
      </c>
      <c r="O21" s="183">
        <f t="shared" si="2"/>
        <v>299988</v>
      </c>
      <c r="P21" s="183">
        <f t="shared" si="2"/>
        <v>6346500</v>
      </c>
      <c r="Q21" s="183">
        <f t="shared" si="2"/>
        <v>0</v>
      </c>
      <c r="R21" s="183">
        <f t="shared" si="2"/>
        <v>0</v>
      </c>
      <c r="S21" s="183">
        <f t="shared" si="2"/>
        <v>540</v>
      </c>
      <c r="T21" s="183">
        <f>SUM(T9:T20)</f>
        <v>7847915.9100000001</v>
      </c>
    </row>
    <row r="22" spans="1:20" ht="20.100000000000001" customHeight="1" thickTop="1">
      <c r="A22" s="185" t="s">
        <v>211</v>
      </c>
      <c r="B22" s="186" t="s">
        <v>128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</row>
    <row r="23" spans="1:20" ht="20.100000000000001" customHeight="1">
      <c r="A23" s="181" t="s">
        <v>212</v>
      </c>
      <c r="B23" s="181">
        <v>1135500</v>
      </c>
      <c r="C23" s="181">
        <v>790013.71</v>
      </c>
      <c r="D23" s="181"/>
      <c r="E23" s="181"/>
      <c r="F23" s="181"/>
      <c r="G23" s="181">
        <f>C23+D22:D23</f>
        <v>790013.71</v>
      </c>
      <c r="H23" s="187"/>
      <c r="I23" s="181"/>
      <c r="J23" s="181"/>
      <c r="K23" s="187"/>
      <c r="L23" s="187"/>
      <c r="M23" s="187"/>
      <c r="N23" s="187"/>
      <c r="O23" s="187"/>
      <c r="P23" s="187"/>
      <c r="Q23" s="187"/>
      <c r="R23" s="187"/>
      <c r="S23" s="187"/>
      <c r="T23" s="187"/>
    </row>
    <row r="24" spans="1:20" ht="20.100000000000001" customHeight="1">
      <c r="A24" s="181" t="s">
        <v>213</v>
      </c>
      <c r="B24" s="181">
        <v>141000</v>
      </c>
      <c r="C24" s="181">
        <v>149624.79999999999</v>
      </c>
      <c r="D24" s="181"/>
      <c r="E24" s="181"/>
      <c r="F24" s="181"/>
      <c r="G24" s="181">
        <f t="shared" ref="G24:G32" si="3">C24+D23:D24</f>
        <v>149624.79999999999</v>
      </c>
      <c r="H24" s="187"/>
      <c r="I24" s="181"/>
      <c r="J24" s="181"/>
      <c r="K24" s="187"/>
      <c r="L24" s="187"/>
      <c r="M24" s="187"/>
      <c r="N24" s="187"/>
      <c r="O24" s="187"/>
      <c r="P24" s="187"/>
      <c r="Q24" s="187"/>
      <c r="R24" s="187"/>
      <c r="S24" s="187"/>
      <c r="T24" s="187"/>
    </row>
    <row r="25" spans="1:20" ht="20.100000000000001" customHeight="1">
      <c r="A25" s="181" t="s">
        <v>214</v>
      </c>
      <c r="B25" s="181">
        <v>150000</v>
      </c>
      <c r="C25" s="181">
        <v>130500.55</v>
      </c>
      <c r="D25" s="181"/>
      <c r="E25" s="181"/>
      <c r="F25" s="181"/>
      <c r="G25" s="181">
        <f t="shared" si="3"/>
        <v>130500.55</v>
      </c>
      <c r="H25" s="187"/>
      <c r="I25" s="181"/>
      <c r="J25" s="181"/>
      <c r="K25" s="187"/>
      <c r="L25" s="187"/>
      <c r="M25" s="187"/>
      <c r="N25" s="187"/>
      <c r="O25" s="187"/>
      <c r="P25" s="187"/>
      <c r="Q25" s="187"/>
      <c r="R25" s="187"/>
      <c r="S25" s="187"/>
      <c r="T25" s="187"/>
    </row>
    <row r="26" spans="1:20" ht="21" customHeight="1">
      <c r="A26" s="181" t="s">
        <v>215</v>
      </c>
      <c r="B26" s="181">
        <v>1100000</v>
      </c>
      <c r="C26" s="181">
        <v>1192112.69</v>
      </c>
      <c r="D26" s="181"/>
      <c r="E26" s="181"/>
      <c r="F26" s="181"/>
      <c r="G26" s="181">
        <f t="shared" si="3"/>
        <v>1192112.69</v>
      </c>
      <c r="H26" s="187"/>
      <c r="I26" s="181"/>
      <c r="J26" s="181"/>
      <c r="K26" s="187"/>
      <c r="L26" s="187"/>
      <c r="M26" s="187"/>
      <c r="N26" s="187"/>
      <c r="O26" s="187"/>
      <c r="P26" s="187"/>
      <c r="Q26" s="187"/>
      <c r="R26" s="187"/>
      <c r="S26" s="187"/>
      <c r="T26" s="187"/>
    </row>
    <row r="27" spans="1:20" ht="19.5" customHeight="1">
      <c r="A27" s="181" t="s">
        <v>216</v>
      </c>
      <c r="B27" s="181">
        <v>80000</v>
      </c>
      <c r="C27" s="181">
        <v>114100</v>
      </c>
      <c r="D27" s="181"/>
      <c r="E27" s="181"/>
      <c r="F27" s="181"/>
      <c r="G27" s="181">
        <f t="shared" si="3"/>
        <v>114100</v>
      </c>
      <c r="H27" s="187"/>
      <c r="I27" s="181"/>
      <c r="J27" s="181"/>
      <c r="K27" s="187"/>
      <c r="L27" s="187"/>
      <c r="M27" s="187"/>
      <c r="N27" s="187"/>
      <c r="O27" s="187"/>
      <c r="P27" s="187"/>
      <c r="Q27" s="187"/>
      <c r="R27" s="187"/>
      <c r="S27" s="187"/>
      <c r="T27" s="187"/>
    </row>
    <row r="28" spans="1:20" ht="21" customHeight="1">
      <c r="A28" s="181" t="s">
        <v>217</v>
      </c>
      <c r="B28" s="181">
        <v>1000</v>
      </c>
      <c r="C28" s="181"/>
      <c r="D28" s="181"/>
      <c r="E28" s="181"/>
      <c r="F28" s="181"/>
      <c r="G28" s="181">
        <f t="shared" si="3"/>
        <v>0</v>
      </c>
      <c r="H28" s="187"/>
      <c r="I28" s="181"/>
      <c r="J28" s="181"/>
      <c r="K28" s="187"/>
      <c r="L28" s="187"/>
      <c r="M28" s="187"/>
      <c r="N28" s="187"/>
      <c r="O28" s="187"/>
      <c r="P28" s="187"/>
      <c r="Q28" s="187"/>
      <c r="R28" s="187"/>
      <c r="S28" s="187"/>
      <c r="T28" s="187"/>
    </row>
    <row r="29" spans="1:20" ht="20.100000000000001" customHeight="1">
      <c r="A29" s="181" t="s">
        <v>218</v>
      </c>
      <c r="B29" s="181">
        <v>15392500</v>
      </c>
      <c r="C29" s="181">
        <v>14262127.380000001</v>
      </c>
      <c r="D29" s="181"/>
      <c r="E29" s="181"/>
      <c r="F29" s="181"/>
      <c r="G29" s="181">
        <f t="shared" si="3"/>
        <v>14262127.380000001</v>
      </c>
      <c r="H29" s="187"/>
      <c r="I29" s="181"/>
      <c r="J29" s="181"/>
      <c r="K29" s="187"/>
      <c r="L29" s="187"/>
      <c r="M29" s="187"/>
      <c r="N29" s="187"/>
      <c r="O29" s="187"/>
      <c r="P29" s="187"/>
      <c r="Q29" s="187"/>
      <c r="R29" s="187"/>
      <c r="S29" s="187"/>
      <c r="T29" s="187"/>
    </row>
    <row r="30" spans="1:20" ht="20.100000000000001" customHeight="1">
      <c r="A30" s="181" t="s">
        <v>219</v>
      </c>
      <c r="B30" s="181">
        <v>27000000</v>
      </c>
      <c r="C30" s="181">
        <v>19196183</v>
      </c>
      <c r="D30" s="181"/>
      <c r="E30" s="181"/>
      <c r="F30" s="181"/>
      <c r="G30" s="181">
        <f t="shared" si="3"/>
        <v>19196183</v>
      </c>
      <c r="H30" s="187"/>
      <c r="I30" s="181"/>
      <c r="J30" s="181"/>
      <c r="K30" s="187"/>
      <c r="L30" s="187"/>
      <c r="M30" s="187"/>
      <c r="N30" s="187"/>
      <c r="O30" s="187"/>
      <c r="P30" s="187"/>
      <c r="Q30" s="187"/>
      <c r="R30" s="187"/>
      <c r="S30" s="187"/>
      <c r="T30" s="187"/>
    </row>
    <row r="31" spans="1:20" s="188" customFormat="1" ht="20.100000000000001" hidden="1" customHeight="1">
      <c r="A31" s="181" t="s">
        <v>220</v>
      </c>
      <c r="B31" s="181" t="e">
        <f>+[2]รายรับ!D101</f>
        <v>#REF!</v>
      </c>
      <c r="C31" s="181"/>
      <c r="D31" s="181"/>
      <c r="E31" s="181"/>
      <c r="F31" s="181"/>
      <c r="G31" s="181">
        <f t="shared" si="3"/>
        <v>0</v>
      </c>
      <c r="H31" s="187"/>
      <c r="I31" s="181"/>
      <c r="J31" s="181"/>
      <c r="K31" s="187"/>
      <c r="L31" s="187"/>
      <c r="M31" s="187"/>
      <c r="N31" s="187"/>
      <c r="O31" s="187"/>
      <c r="P31" s="187"/>
      <c r="Q31" s="187"/>
      <c r="R31" s="187"/>
      <c r="S31" s="187"/>
      <c r="T31" s="187"/>
    </row>
    <row r="32" spans="1:20" s="191" customFormat="1" ht="20.100000000000001" customHeight="1">
      <c r="A32" s="189" t="s">
        <v>221</v>
      </c>
      <c r="B32" s="190"/>
      <c r="C32" s="190"/>
      <c r="D32" s="190">
        <v>9406000</v>
      </c>
      <c r="E32" s="190"/>
      <c r="F32" s="190"/>
      <c r="G32" s="210">
        <f t="shared" si="3"/>
        <v>9406000</v>
      </c>
      <c r="H32" s="192"/>
      <c r="I32" s="190"/>
      <c r="J32" s="190"/>
      <c r="K32" s="192"/>
      <c r="L32" s="193"/>
      <c r="M32" s="193"/>
      <c r="N32" s="193"/>
      <c r="O32" s="193"/>
      <c r="P32" s="193"/>
      <c r="Q32" s="193"/>
      <c r="R32" s="193"/>
      <c r="S32" s="193"/>
      <c r="T32" s="193"/>
    </row>
    <row r="33" spans="1:20" ht="24" customHeight="1" thickBot="1">
      <c r="A33" s="194" t="s">
        <v>222</v>
      </c>
      <c r="B33" s="183">
        <f>B23+B24+B25+B26+B27+B28+B29+B30</f>
        <v>45000000</v>
      </c>
      <c r="C33" s="195">
        <f>SUM(C23:C32)</f>
        <v>35834662.130000003</v>
      </c>
      <c r="D33" s="195">
        <f>SUM(D32)</f>
        <v>9406000</v>
      </c>
      <c r="E33" s="195">
        <f>SUM(E23:E32)</f>
        <v>0</v>
      </c>
      <c r="F33" s="195">
        <f>SUM(F23:F32)</f>
        <v>0</v>
      </c>
      <c r="G33" s="195">
        <f>SUM(G23:G32)</f>
        <v>45240662.130000003</v>
      </c>
      <c r="H33" s="195"/>
      <c r="I33" s="195"/>
      <c r="J33" s="195"/>
      <c r="K33" s="195"/>
      <c r="L33" s="196"/>
      <c r="M33" s="196"/>
      <c r="N33" s="196"/>
      <c r="O33" s="196"/>
      <c r="P33" s="196"/>
      <c r="Q33" s="196"/>
      <c r="R33" s="196"/>
      <c r="S33" s="196"/>
      <c r="T33" s="196"/>
    </row>
    <row r="34" spans="1:20" s="184" customFormat="1" ht="27.75" customHeight="1" thickTop="1" thickBot="1">
      <c r="A34" s="184" t="s">
        <v>223</v>
      </c>
      <c r="G34" s="196">
        <f>+G33-G21</f>
        <v>-2529495.4299999997</v>
      </c>
      <c r="J34" s="197"/>
      <c r="K34" s="197"/>
      <c r="M34" s="197"/>
      <c r="N34" s="197"/>
      <c r="O34" s="197"/>
      <c r="P34" s="353"/>
      <c r="Q34" s="353"/>
      <c r="R34" s="353"/>
      <c r="S34" s="353"/>
      <c r="T34" s="353"/>
    </row>
    <row r="35" spans="1:20" s="184" customFormat="1" ht="27.75" customHeight="1" thickTop="1">
      <c r="G35" s="198"/>
      <c r="J35" s="199"/>
      <c r="K35" s="199"/>
      <c r="M35" s="199"/>
      <c r="N35" s="199"/>
      <c r="O35" s="199"/>
      <c r="P35" s="283"/>
      <c r="Q35" s="283"/>
      <c r="R35" s="283"/>
      <c r="S35" s="283"/>
      <c r="T35" s="283"/>
    </row>
    <row r="36" spans="1:20" s="184" customFormat="1" ht="28.5" hidden="1" customHeight="1">
      <c r="G36" s="354" t="s">
        <v>224</v>
      </c>
      <c r="H36" s="354"/>
      <c r="I36" s="199"/>
      <c r="J36" s="354" t="s">
        <v>225</v>
      </c>
      <c r="K36" s="354"/>
      <c r="L36" s="354"/>
      <c r="M36" s="354"/>
      <c r="O36" s="354" t="s">
        <v>226</v>
      </c>
      <c r="P36" s="354"/>
      <c r="Q36" s="354"/>
      <c r="R36" s="283"/>
      <c r="S36" s="283"/>
    </row>
    <row r="37" spans="1:20" ht="20.100000000000001" hidden="1" customHeight="1">
      <c r="G37" s="351" t="s">
        <v>227</v>
      </c>
      <c r="H37" s="351"/>
      <c r="J37" s="351" t="s">
        <v>228</v>
      </c>
      <c r="K37" s="351"/>
      <c r="L37" s="351"/>
      <c r="M37" s="351"/>
      <c r="O37" s="351" t="s">
        <v>229</v>
      </c>
      <c r="P37" s="351"/>
      <c r="Q37" s="351"/>
      <c r="R37" s="282"/>
      <c r="S37" s="282"/>
    </row>
    <row r="38" spans="1:20" ht="20.100000000000001" customHeight="1">
      <c r="A38" s="188"/>
    </row>
    <row r="39" spans="1:20" ht="20.100000000000001" customHeight="1">
      <c r="A39" s="188"/>
    </row>
    <row r="40" spans="1:20" ht="20.100000000000001" customHeight="1">
      <c r="A40" s="188"/>
    </row>
    <row r="41" spans="1:20" ht="20.100000000000001" customHeight="1">
      <c r="A41" s="188"/>
    </row>
    <row r="42" spans="1:20" ht="20.100000000000001" customHeight="1">
      <c r="A42" s="188"/>
      <c r="E42" s="3"/>
      <c r="M42" s="3"/>
      <c r="N42" s="3"/>
    </row>
    <row r="43" spans="1:20" ht="20.100000000000001" customHeight="1">
      <c r="B43" s="355" t="s">
        <v>314</v>
      </c>
      <c r="C43" s="355"/>
      <c r="G43" s="355" t="s">
        <v>316</v>
      </c>
      <c r="H43" s="355"/>
      <c r="M43" s="355" t="s">
        <v>318</v>
      </c>
      <c r="N43" s="355"/>
    </row>
    <row r="44" spans="1:20" ht="20.100000000000001" customHeight="1">
      <c r="B44" s="355" t="s">
        <v>315</v>
      </c>
      <c r="C44" s="355"/>
      <c r="G44" s="355" t="s">
        <v>317</v>
      </c>
      <c r="H44" s="355"/>
      <c r="M44" s="355" t="s">
        <v>17</v>
      </c>
      <c r="N44" s="355"/>
    </row>
  </sheetData>
  <mergeCells count="16">
    <mergeCell ref="B43:C43"/>
    <mergeCell ref="G43:H43"/>
    <mergeCell ref="M43:N43"/>
    <mergeCell ref="B44:C44"/>
    <mergeCell ref="G44:H44"/>
    <mergeCell ref="M44:N44"/>
    <mergeCell ref="G37:H37"/>
    <mergeCell ref="J37:M37"/>
    <mergeCell ref="O37:Q37"/>
    <mergeCell ref="A1:T1"/>
    <mergeCell ref="A2:T2"/>
    <mergeCell ref="A3:T3"/>
    <mergeCell ref="P34:T34"/>
    <mergeCell ref="G36:H36"/>
    <mergeCell ref="J36:M36"/>
    <mergeCell ref="O36:Q36"/>
  </mergeCells>
  <pageMargins left="0.49" right="0.11811023622047245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งบแสดงฐานะ</vt:lpstr>
      <vt:lpstr> n.2งบ ทส</vt:lpstr>
      <vt:lpstr>n.3งส,4กสท.</vt:lpstr>
      <vt:lpstr>5,รดค้าง6,7ลูกหนี้ภาษ๊</vt:lpstr>
      <vt:lpstr>8ค้างจ่ายกันเงิน60</vt:lpstr>
      <vt:lpstr>n.9เงินรับฝาก</vt:lpstr>
      <vt:lpstr>10เจ้าหนี้เงินกู้</vt:lpstr>
      <vt:lpstr>n.11สะสม</vt:lpstr>
      <vt:lpstr>11เจ่ายสำรองเงินสสม</vt:lpstr>
      <vt:lpstr>จ่ายจากรับ</vt:lpstr>
      <vt:lpstr>เงินสะสม ทุนสำรอง เงินกู้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NOR</cp:lastModifiedBy>
  <cp:lastPrinted>2018-10-16T09:49:57Z</cp:lastPrinted>
  <dcterms:created xsi:type="dcterms:W3CDTF">2018-05-20T06:49:52Z</dcterms:created>
  <dcterms:modified xsi:type="dcterms:W3CDTF">2018-10-16T09:50:56Z</dcterms:modified>
</cp:coreProperties>
</file>