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625" yWindow="-15" windowWidth="8610" windowHeight="10410" tabRatio="874" activeTab="1"/>
  </bookViews>
  <sheets>
    <sheet name="ปร.5 อาคารสำนักงาน" sheetId="25" r:id="rId1"/>
    <sheet name="ปร.4 อาคารสำนักงาน" sheetId="23" r:id="rId2"/>
    <sheet name="Sheet1" sheetId="34" r:id="rId3"/>
    <sheet name="หาค่า F" sheetId="33" r:id="rId4"/>
  </sheets>
  <externalReferences>
    <externalReference r:id="rId5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1">'ปร.4 อาคารสำนักงาน'!$A$1:$J$22</definedName>
    <definedName name="_xlnm.Print_Area">#REF!</definedName>
    <definedName name="PRINT_AREA_MI">#REF!</definedName>
    <definedName name="_xlnm.Print_Titles" localSheetId="1">'ปร.4 อาคารสำนักงาน'!$2:$7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25725"/>
</workbook>
</file>

<file path=xl/calcChain.xml><?xml version="1.0" encoding="utf-8"?>
<calcChain xmlns="http://schemas.openxmlformats.org/spreadsheetml/2006/main">
  <c r="H8" i="23"/>
  <c r="I8" s="1"/>
  <c r="H14"/>
  <c r="H13"/>
  <c r="H12"/>
  <c r="F13"/>
  <c r="F14"/>
  <c r="F12"/>
  <c r="H11"/>
  <c r="I11" s="1"/>
  <c r="F11"/>
  <c r="H9"/>
  <c r="F9"/>
  <c r="H10"/>
  <c r="F10"/>
  <c r="X18" i="33"/>
  <c r="AB19"/>
  <c r="AD19"/>
  <c r="AI19"/>
  <c r="AD20"/>
  <c r="AG20"/>
  <c r="F22" i="23" l="1"/>
  <c r="H22"/>
  <c r="I12"/>
  <c r="I14"/>
  <c r="I13"/>
  <c r="I9"/>
  <c r="I10"/>
  <c r="I22" l="1"/>
  <c r="K12" i="25"/>
  <c r="Q12" s="1"/>
  <c r="X5" i="33" l="1"/>
  <c r="AG12" s="1"/>
  <c r="AG19" s="1"/>
  <c r="X24" l="1"/>
  <c r="AB24" s="1"/>
  <c r="Q18" i="25" s="1"/>
  <c r="Q19" l="1"/>
  <c r="F19" s="1"/>
  <c r="O12" i="34"/>
  <c r="R12" s="1"/>
  <c r="R18" s="1"/>
  <c r="R19" s="1"/>
  <c r="F19" s="1"/>
</calcChain>
</file>

<file path=xl/sharedStrings.xml><?xml version="1.0" encoding="utf-8"?>
<sst xmlns="http://schemas.openxmlformats.org/spreadsheetml/2006/main" count="251" uniqueCount="132">
  <si>
    <t xml:space="preserve">แบบเลขที่    </t>
  </si>
  <si>
    <t>ลำดับที่</t>
  </si>
  <si>
    <t>รายการ</t>
  </si>
  <si>
    <t>จำนวน</t>
  </si>
  <si>
    <t>หน่วย</t>
  </si>
  <si>
    <t>ราคาหน่วยละ</t>
  </si>
  <si>
    <t>จำนวนเงิน</t>
  </si>
  <si>
    <t>หมายเหตุ</t>
  </si>
  <si>
    <t xml:space="preserve">รายการเลขที่  </t>
  </si>
  <si>
    <t>ราคาวัสดุ</t>
  </si>
  <si>
    <t>ค่าแรงงาน</t>
  </si>
  <si>
    <t>รวมค่าวัสดุ
และค่าแรงงาน</t>
  </si>
  <si>
    <t xml:space="preserve"> </t>
  </si>
  <si>
    <t>แผ่น</t>
  </si>
  <si>
    <t>สรุปผลการประมาณราคาค่าก่อสร้าง</t>
  </si>
  <si>
    <t xml:space="preserve">□ </t>
  </si>
  <si>
    <t xml:space="preserve">ประเภท    </t>
  </si>
  <si>
    <t xml:space="preserve">เจ้าของอาคาร   </t>
  </si>
  <si>
    <t xml:space="preserve">สถานที่ก่อสร้าง </t>
  </si>
  <si>
    <t>หน่วยงานออกแบบแปลนและรายการ</t>
  </si>
  <si>
    <t>ค่าวัสดุและค่าแรงงาน
จำนวนเงิน / บาท</t>
  </si>
  <si>
    <t>รวมค่าก่อสร้าง
เป็นเงิน/บาท</t>
  </si>
  <si>
    <t>เงื่อนไข</t>
  </si>
  <si>
    <t>เงินล่วงหน้าจ่าย….……</t>
  </si>
  <si>
    <t>เงินประกันผลงานหัก..…</t>
  </si>
  <si>
    <t>ดอกเบี้ยเงินกู้……….…..</t>
  </si>
  <si>
    <t>ค่าภาษีมูลค่าเพิ่ม………</t>
  </si>
  <si>
    <t>สรุป</t>
  </si>
  <si>
    <t>รวมค่าก่อสร้างเป็นเงินทั้งสิ้น</t>
  </si>
  <si>
    <r>
      <t>คิดเป็นเงินประมาณ</t>
    </r>
    <r>
      <rPr>
        <sz val="14"/>
        <rFont val="Cordia New"/>
        <charset val="222"/>
      </rPr>
      <t/>
    </r>
  </si>
  <si>
    <t>**</t>
  </si>
  <si>
    <t>ขนาดหรือเนื้อที่อาคาร</t>
  </si>
  <si>
    <t>ตารางเมตร</t>
  </si>
  <si>
    <t>เฉลี่ยราคาประมาณ</t>
  </si>
  <si>
    <t>บาท / ตารางเมตร</t>
  </si>
  <si>
    <t>ลงชื่อ</t>
  </si>
  <si>
    <t>(..........................................)</t>
  </si>
  <si>
    <t xml:space="preserve">  วันที่  </t>
  </si>
  <si>
    <t>.............................................</t>
  </si>
  <si>
    <t>แบบ ปร. 5</t>
  </si>
  <si>
    <t>...........................................  กรรมการกำหนดราคากลาง</t>
  </si>
  <si>
    <t>ประมาณราคาตามแบบ  ปร. 4        จำนวน</t>
  </si>
  <si>
    <t>Factor F</t>
  </si>
  <si>
    <t>รวมค่าวัสดุและค่าแรงงาน</t>
  </si>
  <si>
    <r>
      <t xml:space="preserve">สูตรคำนวณหาค่า </t>
    </r>
    <r>
      <rPr>
        <b/>
        <sz val="18"/>
        <color indexed="18"/>
        <rFont val="EucrosiaUPC"/>
        <family val="1"/>
        <charset val="222"/>
      </rPr>
      <t>Factor F  ที่อยู่ระหว่างช่วงของค่างานต้นทุน</t>
    </r>
  </si>
  <si>
    <t>กรณีค่างานอยู่ระหว่างช่วงของค่างานต้นทุนที่กำหนดในตาราง Factor F  ให้ใช้สูตรเพื่อหา Factor F   ดังนี้</t>
  </si>
  <si>
    <t>สูตร</t>
  </si>
  <si>
    <t>ต้องการหาค่า Factor F ของค่างานต้นทุน</t>
  </si>
  <si>
    <t xml:space="preserve"> =</t>
  </si>
  <si>
    <t>A</t>
  </si>
  <si>
    <t>บาท</t>
  </si>
  <si>
    <t>ค่างานต้นทุนตัวต่ำกว่าค่างานต้นทุน A</t>
  </si>
  <si>
    <t>B</t>
  </si>
  <si>
    <t>ค่างานต้นทุนตัวสูงกว่าค่างานต้นทุน A</t>
  </si>
  <si>
    <t>C</t>
  </si>
  <si>
    <t>ตารางคำนวณ</t>
  </si>
  <si>
    <t>ค่า Factor F ของค่างานต้นทุน B</t>
  </si>
  <si>
    <t>D</t>
  </si>
  <si>
    <t>ค่า Factor F ของค่างานต้นทุน C</t>
  </si>
  <si>
    <t>E</t>
  </si>
  <si>
    <t>ค่า Factor F</t>
  </si>
  <si>
    <t>-</t>
  </si>
  <si>
    <t>(</t>
  </si>
  <si>
    <t>)</t>
  </si>
  <si>
    <t>เมื่อ</t>
  </si>
  <si>
    <t xml:space="preserve">  =  A</t>
  </si>
  <si>
    <t xml:space="preserve">  =  B</t>
  </si>
  <si>
    <t xml:space="preserve">  =  C</t>
  </si>
  <si>
    <t xml:space="preserve">  =  D</t>
  </si>
  <si>
    <t xml:space="preserve">  =  E</t>
  </si>
  <si>
    <t>แทนค่าสูตร</t>
  </si>
  <si>
    <t xml:space="preserve">  =</t>
  </si>
  <si>
    <t>ค่างานต้นทุน</t>
  </si>
  <si>
    <t xml:space="preserve">        =</t>
  </si>
  <si>
    <t>ประมาณการโดย              นายวิรัตน์  ฤทธิเดช</t>
  </si>
  <si>
    <t>กป.</t>
  </si>
  <si>
    <t>ปร4.  แผ่นที่ 1/1</t>
  </si>
  <si>
    <t>ประมาณราคาเมื่อวันที่      26       เดือน    พฤศจิกายน            พ.ศ.  2553</t>
  </si>
  <si>
    <t>ประเภทงานอาคาร</t>
  </si>
  <si>
    <t>ประมาณการโดย</t>
  </si>
  <si>
    <t>ตรวจ</t>
  </si>
  <si>
    <t>เห็นชอบ</t>
  </si>
  <si>
    <t>อนุมัติ</t>
  </si>
  <si>
    <t xml:space="preserve">        นายช่างโยธา</t>
  </si>
  <si>
    <t xml:space="preserve">........................................... </t>
  </si>
  <si>
    <t xml:space="preserve">...........................................        </t>
  </si>
  <si>
    <t xml:space="preserve">...........................................       </t>
  </si>
  <si>
    <t xml:space="preserve">...........................................  </t>
  </si>
  <si>
    <t>กองช่างเทศบาลตำบลอ่าวพะยูน   อ.ปากพะยูน  จ.พัทลุง</t>
  </si>
  <si>
    <t xml:space="preserve">  ระบบประปา 12 ลบ.ม.  ม.6 ต.ปากพะยูน อ.ปากพะยูน จ.พัทลุง</t>
  </si>
  <si>
    <t xml:space="preserve">แบบเลขที่   </t>
  </si>
  <si>
    <t>กองช่างเทศบาลตำบลอ่าวะยูน</t>
  </si>
  <si>
    <t>(นายวิรัตน์   ฤทธิเดช)</t>
  </si>
  <si>
    <t xml:space="preserve">       นายพิรม  ชูแจ่ม)</t>
  </si>
  <si>
    <t>(นางพนิดา  เมฆเฉลิม)</t>
  </si>
  <si>
    <t xml:space="preserve">     ปลัดเทศบาล</t>
  </si>
  <si>
    <t xml:space="preserve">งานอาคาร(ซ่อมเปลี่ยนท่อประปาถนนสายซอยจำปี )  </t>
  </si>
  <si>
    <t xml:space="preserve">     (นายวิรัตน์  ฤทธิเดช)</t>
  </si>
  <si>
    <t xml:space="preserve">  หน.กองช่าง รก.ผอ.กองช่าง </t>
  </si>
  <si>
    <t xml:space="preserve">    นายช่างโยธา</t>
  </si>
  <si>
    <t xml:space="preserve">       (นายพิรม  ชูแจ่ม)</t>
  </si>
  <si>
    <t>........................................... ประธานกรรมการ</t>
  </si>
  <si>
    <t xml:space="preserve">...........................................  กรรมการ      </t>
  </si>
  <si>
    <t>(นายเจริญชัย  จันทร์ขุนพัฒน์)</t>
  </si>
  <si>
    <t xml:space="preserve">      ช่างสำรวจ</t>
  </si>
  <si>
    <t>คณะกรรมการกำหนดราคากลาง</t>
  </si>
  <si>
    <t xml:space="preserve">          ผอ.กองช่าง</t>
  </si>
  <si>
    <t xml:space="preserve">       นายกเทศมนตรีตำบล</t>
  </si>
  <si>
    <t xml:space="preserve"> ประมาณราคาค่าก่อสร้าง            ซ่อมเปลี่ยนท่อจ่ายน้ำประปาเทศบาลตำบลอ่าวพะยูน ม.1-ม.2 ต.ปากพะยูน</t>
  </si>
  <si>
    <r>
      <t xml:space="preserve"> สถานที่ก่อสร้าง  </t>
    </r>
    <r>
      <rPr>
        <b/>
        <sz val="14"/>
        <rFont val="Cordia New"/>
        <family val="2"/>
      </rPr>
      <t xml:space="preserve">  </t>
    </r>
    <r>
      <rPr>
        <sz val="14"/>
        <rFont val="Cordia New"/>
        <family val="2"/>
      </rPr>
      <t>หมู่ที่  1-2  ต.ปากพะยูน อ.ปากพะยูน จ.พัทลุง</t>
    </r>
  </si>
  <si>
    <t>ม.</t>
  </si>
  <si>
    <t>(รวมค่าข่ด+ถมคืน)</t>
  </si>
  <si>
    <t xml:space="preserve"> ซ่อมเปลี่ยนท่อจ่ายน้ำประปาเทศบาลตำบลอ่าวพะยูน ม.1-ม.2 ต.ปากพะยูน</t>
  </si>
  <si>
    <t>(นางอทิติ   เมฆสุวรรณ)</t>
  </si>
  <si>
    <t>เมตร</t>
  </si>
  <si>
    <t>บาท /เมตร</t>
  </si>
  <si>
    <t>เฉลี่ยราคาประมาณ         161.11</t>
  </si>
  <si>
    <t xml:space="preserve">ขนาดหรือเนื้อที่            </t>
  </si>
  <si>
    <t>หมู่ที่ 1-2  ต.ปากพะยูน อ.ปากพะยูน จ.พัทลุง</t>
  </si>
  <si>
    <t>กาว 250 ก.</t>
  </si>
  <si>
    <t>อัน</t>
  </si>
  <si>
    <t xml:space="preserve">     งานดินขุด + ถมคืน</t>
  </si>
  <si>
    <t xml:space="preserve">ท่อ pvc Ø 2"  ชั้น 8.5 </t>
  </si>
  <si>
    <t>ประตูน้ำทองเหลือง Ø  2 "</t>
  </si>
  <si>
    <t>ข้อต่อตรง Ø  2 "</t>
  </si>
  <si>
    <t>ข้อต่องอ 90  Ø  2 "</t>
  </si>
  <si>
    <t>ข้อต่อตรงเกลียวนอก Ø  2 "</t>
  </si>
  <si>
    <t>ลบ.ม.</t>
  </si>
  <si>
    <t xml:space="preserve"> -</t>
  </si>
  <si>
    <t>ประมาณราคาเมื่อวันที่  17         เดือน      มิถุนายน            พ.ศ.  2557</t>
  </si>
  <si>
    <t>ประมาณราคาเมื่อวันที่   17       เดือน    มิถุนายน            พ.ศ.  2557</t>
  </si>
  <si>
    <t xml:space="preserve">ปริมาณงาน     ซ่อมเปลี่ยนท่อจ่ายน้ำประปา pvc  ชั้น 8.5  ขนาด Ø 2" ยาว 900 เมตร พร้อมอุปรณ์ประกอบ </t>
  </si>
</sst>
</file>

<file path=xl/styles.xml><?xml version="1.0" encoding="utf-8"?>
<styleSheet xmlns="http://schemas.openxmlformats.org/spreadsheetml/2006/main">
  <numFmts count="21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_-;_-@_-"/>
    <numFmt numFmtId="188" formatCode="_-* #,##0.0000_-;\-* #,##0.0000_-;_-* &quot;-&quot;_-;_-@_-"/>
    <numFmt numFmtId="189" formatCode="#,###&quot;  &quot;"/>
    <numFmt numFmtId="190" formatCode="_-* #,##0_-;\-* #,##0_-;_-* &quot;-&quot;??_-;_-@_-"/>
    <numFmt numFmtId="191" formatCode="\t0.00E+00"/>
    <numFmt numFmtId="192" formatCode="&quot;฿&quot;\t#,##0_);\(&quot;฿&quot;\t#,##0\)"/>
    <numFmt numFmtId="193" formatCode="#,##0.0_);\(#,##0.0\)"/>
    <numFmt numFmtId="194" formatCode="\ว\ว\/\ด\ด\/\ป\ป"/>
    <numFmt numFmtId="195" formatCode="dd\-mmm\-yy_)"/>
    <numFmt numFmtId="196" formatCode="#,##0\ &quot;F&quot;;[Red]\-#,##0\ &quot;F&quot;"/>
    <numFmt numFmtId="197" formatCode="0.0&quot;  &quot;"/>
    <numFmt numFmtId="198" formatCode="&quot;\&quot;#,##0;[Red]&quot;\&quot;\-#,##0"/>
    <numFmt numFmtId="199" formatCode="_ * #,##0_ ;_ * \-#,##0_ ;_ * &quot;-&quot;_ ;_ @_ "/>
    <numFmt numFmtId="200" formatCode="_ * #,##0.00_ ;_ * \-#,##0.00_ ;_ * &quot;-&quot;??_ ;_ @_ "/>
    <numFmt numFmtId="201" formatCode="General_)"/>
    <numFmt numFmtId="202" formatCode="0.00\ &quot;%&quot;"/>
    <numFmt numFmtId="203" formatCode="0.0000"/>
    <numFmt numFmtId="204" formatCode="0.000000000000000000000"/>
  </numFmts>
  <fonts count="75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sz val="14"/>
      <name val="SV Rojchana"/>
    </font>
    <font>
      <sz val="14"/>
      <name val="AngsanaUPC"/>
      <family val="1"/>
    </font>
    <font>
      <sz val="11"/>
      <name val="?? ?????"/>
      <family val="3"/>
      <charset val="255"/>
    </font>
    <font>
      <sz val="10"/>
      <name val="Arial"/>
      <family val="2"/>
    </font>
    <font>
      <sz val="10"/>
      <name val="Helv"/>
      <family val="2"/>
    </font>
    <font>
      <sz val="16"/>
      <name val="DilleniaUPC"/>
      <family val="1"/>
    </font>
    <font>
      <sz val="11"/>
      <name val="??"/>
      <family val="1"/>
    </font>
    <font>
      <sz val="12"/>
      <name val="Helv"/>
      <family val="2"/>
    </font>
    <font>
      <b/>
      <sz val="14"/>
      <name val="Angsana New"/>
      <family val="1"/>
      <charset val="222"/>
    </font>
    <font>
      <b/>
      <i/>
      <sz val="24"/>
      <color indexed="49"/>
      <name val="Arial Narrow"/>
      <family val="2"/>
    </font>
    <font>
      <sz val="12"/>
      <name val="Times New Roman"/>
      <family val="1"/>
    </font>
    <font>
      <sz val="12"/>
      <name val="????"/>
      <charset val="136"/>
    </font>
    <font>
      <sz val="10"/>
      <color indexed="8"/>
      <name val="Arial"/>
      <family val="2"/>
    </font>
    <font>
      <b/>
      <sz val="14"/>
      <name val="AngsanaUPC"/>
      <family val="1"/>
    </font>
    <font>
      <sz val="8"/>
      <name val="Arial"/>
      <family val="2"/>
    </font>
    <font>
      <b/>
      <sz val="12"/>
      <name val="Arial"/>
      <family val="2"/>
    </font>
    <font>
      <sz val="14"/>
      <name val="Cordia New"/>
      <family val="3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8"/>
      <name val="Cordia New"/>
      <family val="2"/>
    </font>
    <font>
      <b/>
      <sz val="16"/>
      <name val="Cordia New"/>
      <family val="2"/>
    </font>
    <font>
      <sz val="13"/>
      <name val="Arial"/>
      <family val="2"/>
      <charset val="222"/>
    </font>
    <font>
      <u/>
      <sz val="14"/>
      <name val="Cordia New"/>
      <family val="2"/>
    </font>
    <font>
      <vertAlign val="subscript"/>
      <sz val="14"/>
      <name val="Cordia New"/>
      <family val="2"/>
    </font>
    <font>
      <sz val="7"/>
      <name val="Small Fonts"/>
      <family val="2"/>
    </font>
    <font>
      <sz val="14"/>
      <name val="EucrosiaUPC"/>
      <family val="1"/>
    </font>
    <font>
      <b/>
      <sz val="15"/>
      <name val="Cordia New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7"/>
      <color indexed="12"/>
      <name val="Cordia New"/>
      <family val="2"/>
    </font>
    <font>
      <b/>
      <sz val="16"/>
      <color indexed="36"/>
      <name val="Cordia New"/>
      <family val="2"/>
    </font>
    <font>
      <sz val="15"/>
      <name val="Browallia New"/>
      <family val="2"/>
    </font>
    <font>
      <b/>
      <sz val="15"/>
      <name val="Browallia New"/>
      <family val="2"/>
    </font>
    <font>
      <sz val="12"/>
      <name val="AngsanaUPC"/>
      <family val="1"/>
      <charset val="222"/>
    </font>
    <font>
      <b/>
      <sz val="18"/>
      <color indexed="18"/>
      <name val="IrisUPC"/>
      <family val="2"/>
      <charset val="222"/>
    </font>
    <font>
      <b/>
      <sz val="18"/>
      <color indexed="18"/>
      <name val="EucrosiaUPC"/>
      <family val="1"/>
      <charset val="222"/>
    </font>
    <font>
      <b/>
      <sz val="18"/>
      <name val="IrisUPC"/>
      <family val="2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sz val="18"/>
      <color indexed="62"/>
      <name val="AngsanaUPC"/>
      <family val="1"/>
      <charset val="222"/>
    </font>
    <font>
      <sz val="18"/>
      <name val="AngsanaUPC"/>
      <family val="1"/>
      <charset val="222"/>
    </font>
    <font>
      <b/>
      <sz val="16"/>
      <color indexed="16"/>
      <name val="AngsanaUPC"/>
      <family val="1"/>
      <charset val="222"/>
    </font>
    <font>
      <sz val="16"/>
      <name val="AngsanaUPC"/>
      <family val="1"/>
      <charset val="222"/>
    </font>
    <font>
      <sz val="16"/>
      <color indexed="10"/>
      <name val="AngsanaUPC"/>
      <family val="1"/>
      <charset val="222"/>
    </font>
    <font>
      <b/>
      <sz val="15"/>
      <name val="AngsanaUPC"/>
      <family val="1"/>
      <charset val="222"/>
    </font>
    <font>
      <sz val="16"/>
      <color indexed="12"/>
      <name val="AngsanaUPC"/>
      <family val="1"/>
      <charset val="222"/>
    </font>
    <font>
      <sz val="16"/>
      <color indexed="20"/>
      <name val="AngsanaUPC"/>
      <family val="1"/>
      <charset val="222"/>
    </font>
    <font>
      <sz val="16"/>
      <color indexed="17"/>
      <name val="AngsanaUPC"/>
      <family val="1"/>
      <charset val="222"/>
    </font>
    <font>
      <sz val="16"/>
      <color indexed="8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sz val="14"/>
      <color indexed="10"/>
      <name val="AngsanaUPC"/>
      <family val="1"/>
      <charset val="222"/>
    </font>
    <font>
      <b/>
      <sz val="16"/>
      <color indexed="17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10"/>
      <name val="AngsanaUPC"/>
      <family val="1"/>
      <charset val="222"/>
    </font>
    <font>
      <b/>
      <sz val="16"/>
      <color indexed="12"/>
      <name val="AngsanaUPC"/>
      <family val="1"/>
      <charset val="222"/>
    </font>
    <font>
      <sz val="14"/>
      <color indexed="12"/>
      <name val="AngsanaUPC"/>
      <family val="1"/>
      <charset val="222"/>
    </font>
    <font>
      <sz val="14"/>
      <color indexed="20"/>
      <name val="AngsanaUPC"/>
      <family val="1"/>
      <charset val="222"/>
    </font>
    <font>
      <sz val="14"/>
      <color indexed="17"/>
      <name val="AngsanaUPC"/>
      <family val="1"/>
      <charset val="222"/>
    </font>
    <font>
      <sz val="14"/>
      <color indexed="8"/>
      <name val="AngsanaUPC"/>
      <family val="1"/>
      <charset val="222"/>
    </font>
    <font>
      <b/>
      <sz val="18"/>
      <color indexed="12"/>
      <name val="AngsanaUPC"/>
      <family val="1"/>
      <charset val="222"/>
    </font>
    <font>
      <sz val="14"/>
      <color indexed="8"/>
      <name val="EucrosiaUPC"/>
      <family val="2"/>
      <charset val="222"/>
    </font>
    <font>
      <sz val="20"/>
      <color indexed="10"/>
      <name val="AngsanaUPC"/>
      <family val="1"/>
      <charset val="222"/>
    </font>
    <font>
      <b/>
      <sz val="20"/>
      <color indexed="10"/>
      <name val="AngsanaUPC"/>
      <family val="1"/>
      <charset val="222"/>
    </font>
    <font>
      <b/>
      <sz val="18"/>
      <color indexed="60"/>
      <name val="AngsanaUPC"/>
      <family val="1"/>
      <charset val="222"/>
    </font>
    <font>
      <sz val="14"/>
      <color indexed="60"/>
      <name val="AngsanaUPC"/>
      <family val="1"/>
      <charset val="222"/>
    </font>
    <font>
      <b/>
      <sz val="22"/>
      <color indexed="10"/>
      <name val="AngsanaUPC"/>
      <family val="1"/>
      <charset val="222"/>
    </font>
    <font>
      <sz val="8"/>
      <name val="Cordia New"/>
      <charset val="222"/>
    </font>
    <font>
      <sz val="15"/>
      <name val="Angsana New"/>
      <family val="1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0" fontId="5" fillId="0" borderId="0">
      <alignment vertical="center"/>
    </xf>
    <xf numFmtId="201" fontId="6" fillId="0" borderId="0" applyFont="0" applyFill="0" applyBorder="0" applyAlignment="0" applyProtection="0"/>
    <xf numFmtId="198" fontId="7" fillId="0" borderId="0" applyFont="0" applyFill="0" applyBorder="0" applyAlignment="0" applyProtection="0"/>
    <xf numFmtId="200" fontId="8" fillId="0" borderId="0" applyFont="0" applyFill="0" applyBorder="0" applyAlignment="0" applyProtection="0"/>
    <xf numFmtId="199" fontId="8" fillId="0" borderId="0" applyFont="0" applyFill="0" applyBorder="0" applyAlignment="0" applyProtection="0"/>
    <xf numFmtId="4" fontId="9" fillId="0" borderId="0" applyFont="0" applyFill="0" applyBorder="0" applyAlignment="0" applyProtection="0"/>
    <xf numFmtId="192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9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1" fillId="0" borderId="0"/>
    <xf numFmtId="0" fontId="12" fillId="0" borderId="0"/>
    <xf numFmtId="9" fontId="8" fillId="2" borderId="0"/>
    <xf numFmtId="0" fontId="13" fillId="0" borderId="1" applyNumberFormat="0" applyFont="0" applyBorder="0" applyAlignment="0" applyProtection="0"/>
    <xf numFmtId="0" fontId="14" fillId="3" borderId="2">
      <alignment horizontal="centerContinuous" vertical="top"/>
    </xf>
    <xf numFmtId="0" fontId="8" fillId="0" borderId="0" applyFill="0" applyBorder="0" applyAlignment="0"/>
    <xf numFmtId="193" fontId="9" fillId="0" borderId="0" applyFill="0" applyBorder="0" applyAlignment="0"/>
    <xf numFmtId="0" fontId="15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94" fontId="10" fillId="0" borderId="0" applyFill="0" applyBorder="0" applyAlignment="0"/>
    <xf numFmtId="197" fontId="10" fillId="0" borderId="0" applyFill="0" applyBorder="0" applyAlignment="0"/>
    <xf numFmtId="193" fontId="9" fillId="0" borderId="0" applyFill="0" applyBorder="0" applyAlignment="0"/>
    <xf numFmtId="194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3" borderId="2">
      <alignment horizontal="centerContinuous" vertical="top"/>
    </xf>
    <xf numFmtId="193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4" fontId="10" fillId="0" borderId="0" applyFill="0" applyBorder="0" applyAlignment="0"/>
    <xf numFmtId="193" fontId="9" fillId="0" borderId="0" applyFill="0" applyBorder="0" applyAlignment="0"/>
    <xf numFmtId="194" fontId="10" fillId="0" borderId="0" applyFill="0" applyBorder="0" applyAlignment="0"/>
    <xf numFmtId="197" fontId="10" fillId="0" borderId="0" applyFill="0" applyBorder="0" applyAlignment="0"/>
    <xf numFmtId="193" fontId="9" fillId="0" borderId="0" applyFill="0" applyBorder="0" applyAlignment="0"/>
    <xf numFmtId="38" fontId="19" fillId="3" borderId="0" applyNumberFormat="0" applyBorder="0" applyAlignment="0" applyProtection="0"/>
    <xf numFmtId="0" fontId="20" fillId="0" borderId="3" applyNumberFormat="0" applyAlignment="0" applyProtection="0">
      <alignment horizontal="left" vertical="center"/>
    </xf>
    <xf numFmtId="0" fontId="20" fillId="0" borderId="4">
      <alignment horizontal="left" vertical="center"/>
    </xf>
    <xf numFmtId="10" fontId="19" fillId="5" borderId="5" applyNumberFormat="0" applyBorder="0" applyAlignment="0" applyProtection="0"/>
    <xf numFmtId="194" fontId="10" fillId="0" borderId="0" applyFill="0" applyBorder="0" applyAlignment="0"/>
    <xf numFmtId="193" fontId="9" fillId="0" borderId="0" applyFill="0" applyBorder="0" applyAlignment="0"/>
    <xf numFmtId="194" fontId="10" fillId="0" borderId="0" applyFill="0" applyBorder="0" applyAlignment="0"/>
    <xf numFmtId="197" fontId="10" fillId="0" borderId="0" applyFill="0" applyBorder="0" applyAlignment="0"/>
    <xf numFmtId="193" fontId="9" fillId="0" borderId="0" applyFill="0" applyBorder="0" applyAlignment="0"/>
    <xf numFmtId="37" fontId="29" fillId="0" borderId="0"/>
    <xf numFmtId="196" fontId="15" fillId="0" borderId="0"/>
    <xf numFmtId="0" fontId="30" fillId="0" borderId="0"/>
    <xf numFmtId="0" fontId="1" fillId="0" borderId="0"/>
    <xf numFmtId="0" fontId="21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0" fontId="8" fillId="0" borderId="0" applyFont="0" applyFill="0" applyBorder="0" applyAlignment="0" applyProtection="0"/>
    <xf numFmtId="194" fontId="10" fillId="0" borderId="0" applyFill="0" applyBorder="0" applyAlignment="0"/>
    <xf numFmtId="193" fontId="9" fillId="0" borderId="0" applyFill="0" applyBorder="0" applyAlignment="0"/>
    <xf numFmtId="194" fontId="10" fillId="0" borderId="0" applyFill="0" applyBorder="0" applyAlignment="0"/>
    <xf numFmtId="197" fontId="10" fillId="0" borderId="0" applyFill="0" applyBorder="0" applyAlignment="0"/>
    <xf numFmtId="193" fontId="9" fillId="0" borderId="0" applyFill="0" applyBorder="0" applyAlignment="0"/>
    <xf numFmtId="0" fontId="22" fillId="2" borderId="0"/>
    <xf numFmtId="49" fontId="17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92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/>
    <xf numFmtId="0" fontId="33" fillId="0" borderId="0"/>
  </cellStyleXfs>
  <cellXfs count="298">
    <xf numFmtId="0" fontId="0" fillId="0" borderId="0" xfId="0"/>
    <xf numFmtId="0" fontId="1" fillId="0" borderId="0" xfId="0" applyNumberFormat="1" applyFont="1" applyAlignment="1" applyProtection="1"/>
    <xf numFmtId="0" fontId="1" fillId="0" borderId="0" xfId="0" applyFont="1" applyProtection="1">
      <protection hidden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indent="4"/>
    </xf>
    <xf numFmtId="0" fontId="1" fillId="0" borderId="0" xfId="0" applyFont="1" applyAlignment="1" applyProtection="1">
      <protection hidden="1"/>
    </xf>
    <xf numFmtId="0" fontId="1" fillId="0" borderId="6" xfId="0" applyFont="1" applyBorder="1" applyAlignment="1" applyProtection="1">
      <protection locked="0"/>
    </xf>
    <xf numFmtId="41" fontId="3" fillId="0" borderId="7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49" fontId="3" fillId="0" borderId="7" xfId="0" applyNumberFormat="1" applyFont="1" applyFill="1" applyBorder="1" applyAlignment="1" applyProtection="1">
      <alignment horizontal="center"/>
      <protection locked="0"/>
    </xf>
    <xf numFmtId="0" fontId="1" fillId="0" borderId="7" xfId="48" applyFont="1" applyBorder="1" applyProtection="1">
      <protection locked="0"/>
    </xf>
    <xf numFmtId="0" fontId="1" fillId="0" borderId="0" xfId="48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Border="1" applyProtection="1">
      <protection locked="0"/>
    </xf>
    <xf numFmtId="0" fontId="26" fillId="0" borderId="8" xfId="0" applyFont="1" applyBorder="1" applyAlignment="1" applyProtection="1">
      <alignment horizontal="right" vertical="top"/>
      <protection hidden="1"/>
    </xf>
    <xf numFmtId="0" fontId="26" fillId="0" borderId="9" xfId="0" applyFont="1" applyBorder="1" applyAlignment="1" applyProtection="1">
      <alignment horizontal="right" vertical="top"/>
      <protection hidden="1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Protection="1">
      <protection hidden="1"/>
    </xf>
    <xf numFmtId="41" fontId="0" fillId="0" borderId="10" xfId="0" applyNumberFormat="1" applyBorder="1" applyProtection="1">
      <protection hidden="1"/>
    </xf>
    <xf numFmtId="41" fontId="0" fillId="0" borderId="7" xfId="0" applyNumberForma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11" xfId="0" applyBorder="1" applyProtection="1">
      <protection hidden="1"/>
    </xf>
    <xf numFmtId="0" fontId="26" fillId="0" borderId="12" xfId="0" applyFont="1" applyBorder="1" applyAlignment="1" applyProtection="1">
      <alignment horizontal="right" vertical="top"/>
      <protection hidden="1"/>
    </xf>
    <xf numFmtId="0" fontId="28" fillId="0" borderId="0" xfId="0" applyFont="1" applyAlignment="1" applyProtection="1">
      <alignment vertical="top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4" fillId="0" borderId="0" xfId="0" applyFont="1"/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0" xfId="0" applyFont="1" applyBorder="1"/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indent="4"/>
    </xf>
    <xf numFmtId="0" fontId="4" fillId="0" borderId="9" xfId="0" applyFont="1" applyBorder="1" applyAlignment="1" applyProtection="1">
      <alignment horizontal="right" vertical="top"/>
      <protection hidden="1"/>
    </xf>
    <xf numFmtId="0" fontId="4" fillId="0" borderId="0" xfId="0" applyNumberFormat="1" applyFont="1" applyAlignment="1" applyProtection="1">
      <alignment horizontal="left" indent="4"/>
    </xf>
    <xf numFmtId="49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left" indent="4"/>
      <protection locked="0"/>
    </xf>
    <xf numFmtId="0" fontId="3" fillId="0" borderId="0" xfId="0" applyFont="1" applyFill="1" applyBorder="1" applyProtection="1">
      <protection locked="0"/>
    </xf>
    <xf numFmtId="0" fontId="1" fillId="0" borderId="0" xfId="48" applyFont="1" applyBorder="1" applyProtection="1">
      <protection hidden="1"/>
    </xf>
    <xf numFmtId="0" fontId="0" fillId="0" borderId="9" xfId="0" applyBorder="1" applyAlignment="1" applyProtection="1">
      <alignment horizontal="left" vertical="top"/>
      <protection hidden="1"/>
    </xf>
    <xf numFmtId="0" fontId="23" fillId="6" borderId="13" xfId="0" applyFont="1" applyFill="1" applyBorder="1" applyAlignment="1" applyProtection="1">
      <alignment horizontal="center" vertical="center"/>
      <protection hidden="1"/>
    </xf>
    <xf numFmtId="0" fontId="23" fillId="0" borderId="14" xfId="0" applyFont="1" applyBorder="1" applyAlignment="1" applyProtection="1">
      <alignment horizontal="center"/>
      <protection hidden="1"/>
    </xf>
    <xf numFmtId="0" fontId="35" fillId="0" borderId="0" xfId="0" applyFont="1"/>
    <xf numFmtId="190" fontId="1" fillId="0" borderId="0" xfId="65" applyNumberFormat="1" applyFont="1" applyProtection="1">
      <protection locked="0"/>
    </xf>
    <xf numFmtId="190" fontId="1" fillId="0" borderId="0" xfId="65" applyNumberFormat="1" applyFont="1" applyAlignment="1" applyProtection="1"/>
    <xf numFmtId="190" fontId="3" fillId="7" borderId="11" xfId="65" applyNumberFormat="1" applyFont="1" applyFill="1" applyBorder="1" applyAlignment="1" applyProtection="1">
      <alignment horizontal="center" vertical="top"/>
      <protection hidden="1"/>
    </xf>
    <xf numFmtId="0" fontId="37" fillId="0" borderId="0" xfId="71" applyFont="1" applyBorder="1" applyAlignment="1">
      <alignment horizontal="center"/>
    </xf>
    <xf numFmtId="0" fontId="38" fillId="0" borderId="0" xfId="71" applyFont="1" applyAlignment="1">
      <alignment horizontal="center"/>
    </xf>
    <xf numFmtId="0" fontId="33" fillId="0" borderId="0" xfId="71"/>
    <xf numFmtId="0" fontId="33" fillId="0" borderId="0" xfId="71" applyAlignment="1">
      <alignment horizontal="center"/>
    </xf>
    <xf numFmtId="0" fontId="67" fillId="0" borderId="0" xfId="71" applyFont="1"/>
    <xf numFmtId="0" fontId="68" fillId="0" borderId="0" xfId="71" applyFont="1" applyAlignment="1"/>
    <xf numFmtId="0" fontId="41" fillId="0" borderId="0" xfId="71" applyFont="1" applyFill="1" applyAlignment="1">
      <alignment horizontal="center"/>
    </xf>
    <xf numFmtId="0" fontId="42" fillId="0" borderId="0" xfId="71" applyFont="1" applyAlignment="1"/>
    <xf numFmtId="0" fontId="43" fillId="0" borderId="0" xfId="71" applyFont="1"/>
    <xf numFmtId="0" fontId="44" fillId="0" borderId="0" xfId="71" applyFont="1"/>
    <xf numFmtId="0" fontId="45" fillId="0" borderId="0" xfId="71" applyFont="1"/>
    <xf numFmtId="0" fontId="45" fillId="0" borderId="0" xfId="71" applyFont="1" applyAlignment="1">
      <alignment horizontal="center"/>
    </xf>
    <xf numFmtId="0" fontId="45" fillId="0" borderId="0" xfId="71" applyFont="1" applyAlignment="1">
      <alignment horizontal="right"/>
    </xf>
    <xf numFmtId="0" fontId="46" fillId="0" borderId="0" xfId="71" applyFont="1"/>
    <xf numFmtId="0" fontId="33" fillId="0" borderId="0" xfId="71" applyAlignment="1">
      <alignment horizontal="left"/>
    </xf>
    <xf numFmtId="0" fontId="33" fillId="0" borderId="0" xfId="71" applyAlignment="1">
      <alignment horizontal="right"/>
    </xf>
    <xf numFmtId="41" fontId="33" fillId="0" borderId="0" xfId="71" applyNumberFormat="1" applyAlignment="1"/>
    <xf numFmtId="0" fontId="33" fillId="0" borderId="0" xfId="71" applyAlignment="1"/>
    <xf numFmtId="0" fontId="47" fillId="0" borderId="0" xfId="71" applyFont="1"/>
    <xf numFmtId="0" fontId="47" fillId="0" borderId="0" xfId="71" applyFont="1" applyAlignment="1">
      <alignment horizontal="center"/>
    </xf>
    <xf numFmtId="0" fontId="47" fillId="0" borderId="0" xfId="71" applyFont="1" applyAlignment="1">
      <alignment horizontal="right"/>
    </xf>
    <xf numFmtId="0" fontId="43" fillId="0" borderId="6" xfId="71" applyFont="1" applyBorder="1" applyAlignment="1">
      <alignment horizontal="center"/>
    </xf>
    <xf numFmtId="0" fontId="43" fillId="0" borderId="6" xfId="71" applyFont="1" applyBorder="1" applyAlignment="1">
      <alignment horizontal="right"/>
    </xf>
    <xf numFmtId="0" fontId="43" fillId="0" borderId="6" xfId="71" applyFont="1" applyBorder="1"/>
    <xf numFmtId="0" fontId="49" fillId="0" borderId="0" xfId="71" applyFont="1"/>
    <xf numFmtId="0" fontId="43" fillId="0" borderId="0" xfId="71" applyFont="1" applyAlignment="1">
      <alignment horizontal="center"/>
    </xf>
    <xf numFmtId="0" fontId="45" fillId="0" borderId="0" xfId="71" applyFont="1" applyAlignment="1">
      <alignment horizontal="center" vertical="center"/>
    </xf>
    <xf numFmtId="0" fontId="45" fillId="0" borderId="0" xfId="71" applyFont="1" applyFill="1" applyBorder="1" applyAlignment="1">
      <alignment horizontal="center"/>
    </xf>
    <xf numFmtId="0" fontId="54" fillId="0" borderId="0" xfId="71" applyFont="1"/>
    <xf numFmtId="0" fontId="54" fillId="0" borderId="0" xfId="71" applyFont="1" applyAlignment="1">
      <alignment horizontal="center"/>
    </xf>
    <xf numFmtId="0" fontId="54" fillId="0" borderId="0" xfId="71" applyFont="1" applyAlignment="1">
      <alignment horizontal="right"/>
    </xf>
    <xf numFmtId="0" fontId="42" fillId="0" borderId="0" xfId="71" applyFont="1"/>
    <xf numFmtId="41" fontId="56" fillId="0" borderId="0" xfId="71" applyNumberFormat="1" applyFont="1" applyFill="1" applyAlignment="1"/>
    <xf numFmtId="0" fontId="56" fillId="0" borderId="0" xfId="71" applyFont="1" applyFill="1" applyAlignment="1"/>
    <xf numFmtId="203" fontId="57" fillId="0" borderId="6" xfId="71" applyNumberFormat="1" applyFont="1" applyBorder="1" applyAlignment="1">
      <alignment horizontal="center"/>
    </xf>
    <xf numFmtId="0" fontId="42" fillId="0" borderId="6" xfId="71" applyFont="1" applyBorder="1" applyAlignment="1">
      <alignment horizontal="center"/>
    </xf>
    <xf numFmtId="203" fontId="58" fillId="0" borderId="6" xfId="71" applyNumberFormat="1" applyFont="1" applyBorder="1" applyAlignment="1">
      <alignment horizontal="center"/>
    </xf>
    <xf numFmtId="0" fontId="42" fillId="0" borderId="6" xfId="71" applyFont="1" applyBorder="1" applyAlignment="1">
      <alignment horizontal="right"/>
    </xf>
    <xf numFmtId="0" fontId="42" fillId="0" borderId="6" xfId="71" applyFont="1" applyBorder="1"/>
    <xf numFmtId="187" fontId="59" fillId="0" borderId="6" xfId="71" applyNumberFormat="1" applyFont="1" applyFill="1" applyBorder="1" applyAlignment="1">
      <alignment horizontal="center"/>
    </xf>
    <xf numFmtId="43" fontId="60" fillId="0" borderId="6" xfId="68" applyFont="1" applyBorder="1" applyAlignment="1">
      <alignment horizontal="center"/>
    </xf>
    <xf numFmtId="0" fontId="33" fillId="0" borderId="0" xfId="71" applyFont="1" applyAlignment="1">
      <alignment horizontal="left"/>
    </xf>
    <xf numFmtId="0" fontId="33" fillId="0" borderId="0" xfId="71" applyFont="1" applyAlignment="1">
      <alignment horizontal="center"/>
    </xf>
    <xf numFmtId="0" fontId="33" fillId="0" borderId="0" xfId="71" applyFont="1"/>
    <xf numFmtId="41" fontId="33" fillId="0" borderId="0" xfId="71" applyNumberFormat="1" applyFont="1" applyFill="1" applyAlignment="1">
      <alignment horizontal="left"/>
    </xf>
    <xf numFmtId="0" fontId="33" fillId="0" borderId="0" xfId="71" applyFont="1" applyFill="1" applyAlignment="1"/>
    <xf numFmtId="0" fontId="56" fillId="0" borderId="0" xfId="71" applyFont="1"/>
    <xf numFmtId="203" fontId="52" fillId="0" borderId="0" xfId="71" applyNumberFormat="1" applyFont="1" applyBorder="1" applyAlignment="1">
      <alignment horizontal="center"/>
    </xf>
    <xf numFmtId="43" fontId="51" fillId="0" borderId="0" xfId="68" applyFont="1" applyAlignment="1">
      <alignment horizontal="center"/>
    </xf>
    <xf numFmtId="43" fontId="50" fillId="0" borderId="0" xfId="68" applyFont="1" applyAlignment="1">
      <alignment horizontal="center"/>
    </xf>
    <xf numFmtId="2" fontId="50" fillId="0" borderId="0" xfId="71" applyNumberFormat="1" applyFont="1" applyBorder="1" applyAlignment="1">
      <alignment horizontal="center"/>
    </xf>
    <xf numFmtId="0" fontId="33" fillId="0" borderId="0" xfId="71" applyFont="1" applyAlignment="1">
      <alignment horizontal="right"/>
    </xf>
    <xf numFmtId="41" fontId="33" fillId="0" borderId="0" xfId="71" applyNumberFormat="1" applyFont="1" applyFill="1" applyAlignment="1"/>
    <xf numFmtId="0" fontId="48" fillId="0" borderId="0" xfId="71" applyFont="1"/>
    <xf numFmtId="0" fontId="59" fillId="0" borderId="0" xfId="71" applyFont="1" applyAlignment="1">
      <alignment horizontal="center"/>
    </xf>
    <xf numFmtId="204" fontId="59" fillId="0" borderId="0" xfId="71" applyNumberFormat="1" applyFont="1" applyAlignment="1">
      <alignment horizontal="center"/>
    </xf>
    <xf numFmtId="203" fontId="42" fillId="0" borderId="0" xfId="71" applyNumberFormat="1" applyFont="1"/>
    <xf numFmtId="0" fontId="49" fillId="0" borderId="0" xfId="71" applyFont="1" applyAlignment="1">
      <alignment vertical="center"/>
    </xf>
    <xf numFmtId="0" fontId="33" fillId="0" borderId="0" xfId="71" applyAlignment="1">
      <alignment horizontal="center" vertical="center"/>
    </xf>
    <xf numFmtId="203" fontId="63" fillId="0" borderId="0" xfId="71" applyNumberFormat="1" applyFont="1" applyAlignment="1">
      <alignment horizontal="center" vertical="center"/>
    </xf>
    <xf numFmtId="203" fontId="63" fillId="0" borderId="0" xfId="71" applyNumberFormat="1" applyFont="1" applyBorder="1" applyAlignment="1">
      <alignment horizontal="center"/>
    </xf>
    <xf numFmtId="0" fontId="33" fillId="0" borderId="0" xfId="71" applyBorder="1" applyAlignment="1">
      <alignment horizontal="center"/>
    </xf>
    <xf numFmtId="203" fontId="64" fillId="0" borderId="0" xfId="71" applyNumberFormat="1" applyFont="1" applyBorder="1" applyAlignment="1">
      <alignment horizontal="center"/>
    </xf>
    <xf numFmtId="0" fontId="33" fillId="0" borderId="0" xfId="71" applyBorder="1" applyAlignment="1">
      <alignment horizontal="right"/>
    </xf>
    <xf numFmtId="0" fontId="33" fillId="0" borderId="0" xfId="71" applyBorder="1"/>
    <xf numFmtId="187" fontId="56" fillId="0" borderId="0" xfId="71" applyNumberFormat="1" applyFont="1" applyFill="1" applyBorder="1" applyAlignment="1">
      <alignment horizontal="center"/>
    </xf>
    <xf numFmtId="43" fontId="61" fillId="0" borderId="0" xfId="67" applyFont="1" applyBorder="1" applyAlignment="1">
      <alignment horizontal="center"/>
    </xf>
    <xf numFmtId="0" fontId="65" fillId="0" borderId="0" xfId="71" applyFont="1"/>
    <xf numFmtId="43" fontId="62" fillId="0" borderId="0" xfId="67" applyFont="1" applyAlignment="1">
      <alignment horizontal="center"/>
    </xf>
    <xf numFmtId="0" fontId="33" fillId="0" borderId="0" xfId="71" applyFill="1" applyBorder="1" applyAlignment="1">
      <alignment horizontal="center"/>
    </xf>
    <xf numFmtId="43" fontId="61" fillId="0" borderId="0" xfId="67" applyFont="1" applyAlignment="1">
      <alignment horizontal="center"/>
    </xf>
    <xf numFmtId="0" fontId="59" fillId="0" borderId="0" xfId="71" applyFont="1"/>
    <xf numFmtId="203" fontId="59" fillId="0" borderId="0" xfId="71" applyNumberFormat="1" applyFont="1" applyAlignment="1">
      <alignment horizontal="center"/>
    </xf>
    <xf numFmtId="0" fontId="42" fillId="0" borderId="0" xfId="71" applyFont="1" applyAlignment="1">
      <alignment horizontal="center"/>
    </xf>
    <xf numFmtId="0" fontId="42" fillId="0" borderId="0" xfId="71" applyFont="1" applyAlignment="1">
      <alignment horizontal="right"/>
    </xf>
    <xf numFmtId="190" fontId="66" fillId="0" borderId="0" xfId="67" applyNumberFormat="1" applyFont="1"/>
    <xf numFmtId="190" fontId="33" fillId="0" borderId="0" xfId="71" applyNumberFormat="1"/>
    <xf numFmtId="2" fontId="61" fillId="0" borderId="0" xfId="71" applyNumberFormat="1" applyFont="1" applyBorder="1" applyAlignment="1">
      <alignment horizontal="center"/>
    </xf>
    <xf numFmtId="2" fontId="62" fillId="0" borderId="0" xfId="71" applyNumberFormat="1" applyFont="1" applyAlignment="1">
      <alignment horizontal="center"/>
    </xf>
    <xf numFmtId="2" fontId="61" fillId="0" borderId="0" xfId="71" applyNumberFormat="1" applyFont="1" applyAlignment="1">
      <alignment horizontal="center"/>
    </xf>
    <xf numFmtId="203" fontId="54" fillId="0" borderId="0" xfId="71" applyNumberFormat="1" applyFont="1"/>
    <xf numFmtId="0" fontId="69" fillId="0" borderId="0" xfId="71" applyFont="1"/>
    <xf numFmtId="0" fontId="70" fillId="0" borderId="0" xfId="71" applyFont="1"/>
    <xf numFmtId="43" fontId="1" fillId="0" borderId="0" xfId="65" applyFont="1" applyProtection="1">
      <protection locked="0"/>
    </xf>
    <xf numFmtId="43" fontId="1" fillId="0" borderId="0" xfId="65" applyFont="1" applyAlignment="1" applyProtection="1"/>
    <xf numFmtId="43" fontId="1" fillId="0" borderId="0" xfId="65" applyFont="1" applyAlignment="1" applyProtection="1">
      <alignment horizontal="right"/>
      <protection locked="0"/>
    </xf>
    <xf numFmtId="43" fontId="1" fillId="0" borderId="0" xfId="65" applyFont="1" applyProtection="1">
      <protection hidden="1"/>
    </xf>
    <xf numFmtId="43" fontId="4" fillId="0" borderId="7" xfId="65" applyFont="1" applyBorder="1" applyProtection="1">
      <protection locked="0"/>
    </xf>
    <xf numFmtId="43" fontId="4" fillId="0" borderId="7" xfId="65" applyNumberFormat="1" applyFont="1" applyBorder="1" applyProtection="1">
      <protection locked="0"/>
    </xf>
    <xf numFmtId="43" fontId="3" fillId="7" borderId="11" xfId="65" applyFont="1" applyFill="1" applyBorder="1" applyAlignment="1" applyProtection="1">
      <alignment horizontal="center" vertical="top"/>
      <protection hidden="1"/>
    </xf>
    <xf numFmtId="43" fontId="1" fillId="0" borderId="0" xfId="65" applyFont="1" applyAlignment="1" applyProtection="1">
      <protection hidden="1"/>
    </xf>
    <xf numFmtId="43" fontId="35" fillId="0" borderId="0" xfId="65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 vertical="top"/>
      <protection hidden="1"/>
    </xf>
    <xf numFmtId="49" fontId="4" fillId="0" borderId="7" xfId="48" applyNumberFormat="1" applyFont="1" applyBorder="1" applyAlignment="1" applyProtection="1">
      <alignment horizontal="left" indent="1"/>
      <protection locked="0"/>
    </xf>
    <xf numFmtId="0" fontId="4" fillId="0" borderId="7" xfId="48" applyFont="1" applyBorder="1" applyAlignment="1" applyProtection="1">
      <alignment horizontal="center"/>
      <protection locked="0"/>
    </xf>
    <xf numFmtId="190" fontId="4" fillId="0" borderId="7" xfId="65" applyNumberFormat="1" applyFont="1" applyBorder="1" applyAlignment="1" applyProtection="1">
      <alignment horizontal="center"/>
      <protection locked="0"/>
    </xf>
    <xf numFmtId="43" fontId="4" fillId="0" borderId="7" xfId="65" applyFont="1" applyBorder="1" applyAlignment="1" applyProtection="1">
      <alignment horizontal="center"/>
      <protection locked="0"/>
    </xf>
    <xf numFmtId="43" fontId="4" fillId="0" borderId="7" xfId="65" applyFont="1" applyFill="1" applyBorder="1" applyProtection="1">
      <protection locked="0"/>
    </xf>
    <xf numFmtId="49" fontId="4" fillId="0" borderId="7" xfId="0" applyNumberFormat="1" applyFont="1" applyFill="1" applyBorder="1" applyAlignment="1" applyProtection="1">
      <alignment horizontal="left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187" fontId="69" fillId="0" borderId="0" xfId="71" applyNumberFormat="1" applyFont="1"/>
    <xf numFmtId="44" fontId="4" fillId="0" borderId="0" xfId="69" applyFont="1" applyBorder="1" applyAlignment="1" applyProtection="1">
      <alignment vertical="top"/>
      <protection hidden="1"/>
    </xf>
    <xf numFmtId="44" fontId="0" fillId="0" borderId="0" xfId="69" applyFont="1"/>
    <xf numFmtId="49" fontId="4" fillId="0" borderId="7" xfId="0" applyNumberFormat="1" applyFont="1" applyFill="1" applyBorder="1" applyAlignment="1" applyProtection="1">
      <alignment horizontal="left" indent="1"/>
      <protection locked="0"/>
    </xf>
    <xf numFmtId="0" fontId="4" fillId="0" borderId="7" xfId="0" applyFont="1" applyFill="1" applyBorder="1" applyProtection="1">
      <protection locked="0"/>
    </xf>
    <xf numFmtId="43" fontId="4" fillId="0" borderId="7" xfId="65" applyFont="1" applyBorder="1" applyProtection="1"/>
    <xf numFmtId="0" fontId="0" fillId="0" borderId="7" xfId="48" applyFont="1" applyBorder="1" applyProtection="1">
      <protection locked="0"/>
    </xf>
    <xf numFmtId="190" fontId="1" fillId="0" borderId="6" xfId="65" applyNumberFormat="1" applyFont="1" applyBorder="1" applyAlignment="1" applyProtection="1">
      <protection locked="0"/>
    </xf>
    <xf numFmtId="41" fontId="3" fillId="0" borderId="33" xfId="0" applyNumberFormat="1" applyFont="1" applyFill="1" applyBorder="1" applyProtection="1">
      <protection locked="0"/>
    </xf>
    <xf numFmtId="49" fontId="3" fillId="0" borderId="33" xfId="0" applyNumberFormat="1" applyFont="1" applyFill="1" applyBorder="1" applyAlignment="1" applyProtection="1">
      <alignment horizontal="center"/>
      <protection locked="0"/>
    </xf>
    <xf numFmtId="43" fontId="3" fillId="0" borderId="33" xfId="65" applyFont="1" applyFill="1" applyBorder="1" applyProtection="1"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190" fontId="3" fillId="0" borderId="33" xfId="65" applyNumberFormat="1" applyFont="1" applyFill="1" applyBorder="1" applyProtection="1">
      <protection locked="0"/>
    </xf>
    <xf numFmtId="0" fontId="3" fillId="0" borderId="33" xfId="0" applyFont="1" applyFill="1" applyBorder="1" applyProtection="1">
      <protection locked="0"/>
    </xf>
    <xf numFmtId="49" fontId="74" fillId="0" borderId="7" xfId="0" applyNumberFormat="1" applyFont="1" applyFill="1" applyBorder="1" applyAlignment="1" applyProtection="1">
      <alignment horizontal="left"/>
      <protection locked="0"/>
    </xf>
    <xf numFmtId="0" fontId="3" fillId="0" borderId="34" xfId="0" applyFont="1" applyFill="1" applyBorder="1" applyAlignment="1" applyProtection="1">
      <alignment horizontal="center" vertical="center"/>
      <protection hidden="1"/>
    </xf>
    <xf numFmtId="49" fontId="4" fillId="0" borderId="34" xfId="0" applyNumberFormat="1" applyFont="1" applyFill="1" applyBorder="1" applyAlignment="1" applyProtection="1">
      <alignment horizontal="left" vertical="center"/>
      <protection hidden="1"/>
    </xf>
    <xf numFmtId="43" fontId="3" fillId="0" borderId="34" xfId="65" applyFont="1" applyFill="1" applyBorder="1" applyAlignment="1" applyProtection="1">
      <alignment horizontal="center" vertical="top"/>
      <protection hidden="1"/>
    </xf>
    <xf numFmtId="43" fontId="4" fillId="0" borderId="34" xfId="65" applyNumberFormat="1" applyFont="1" applyFill="1" applyBorder="1" applyAlignment="1" applyProtection="1">
      <alignment horizontal="center" vertical="top"/>
      <protection hidden="1"/>
    </xf>
    <xf numFmtId="0" fontId="4" fillId="0" borderId="34" xfId="0" applyFont="1" applyFill="1" applyBorder="1" applyAlignment="1" applyProtection="1">
      <alignment horizontal="center" vertical="center"/>
      <protection hidden="1"/>
    </xf>
    <xf numFmtId="0" fontId="3" fillId="0" borderId="34" xfId="0" applyFont="1" applyFill="1" applyBorder="1" applyAlignment="1" applyProtection="1">
      <alignment vertical="center"/>
      <protection hidden="1"/>
    </xf>
    <xf numFmtId="41" fontId="4" fillId="0" borderId="7" xfId="48" applyNumberFormat="1" applyFont="1" applyBorder="1" applyAlignment="1" applyProtection="1">
      <protection locked="0"/>
    </xf>
    <xf numFmtId="43" fontId="4" fillId="0" borderId="34" xfId="65" applyFont="1" applyFill="1" applyBorder="1" applyAlignment="1" applyProtection="1">
      <alignment horizontal="center" vertical="center"/>
      <protection hidden="1"/>
    </xf>
    <xf numFmtId="43" fontId="4" fillId="0" borderId="34" xfId="65" applyFont="1" applyFill="1" applyBorder="1" applyAlignment="1" applyProtection="1">
      <alignment horizontal="center" vertical="top"/>
      <protection hidden="1"/>
    </xf>
    <xf numFmtId="0" fontId="4" fillId="0" borderId="0" xfId="0" applyFont="1" applyProtection="1">
      <protection locked="0"/>
    </xf>
    <xf numFmtId="0" fontId="0" fillId="0" borderId="11" xfId="0" applyBorder="1" applyAlignment="1" applyProtection="1">
      <protection hidden="1"/>
    </xf>
    <xf numFmtId="202" fontId="0" fillId="2" borderId="17" xfId="0" applyNumberFormat="1" applyFill="1" applyBorder="1" applyAlignment="1" applyProtection="1">
      <alignment horizontal="center" vertical="top"/>
      <protection locked="0"/>
    </xf>
    <xf numFmtId="202" fontId="0" fillId="2" borderId="7" xfId="0" applyNumberFormat="1" applyFill="1" applyBorder="1" applyAlignment="1" applyProtection="1">
      <alignment horizontal="center" vertical="top"/>
      <protection locked="0"/>
    </xf>
    <xf numFmtId="0" fontId="23" fillId="6" borderId="13" xfId="0" applyFont="1" applyFill="1" applyBorder="1" applyAlignment="1" applyProtection="1">
      <alignment horizontal="center" vertical="center" wrapText="1"/>
      <protection hidden="1"/>
    </xf>
    <xf numFmtId="0" fontId="23" fillId="6" borderId="13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27" fillId="2" borderId="20" xfId="0" applyFont="1" applyFill="1" applyBorder="1" applyAlignment="1" applyProtection="1">
      <alignment horizontal="center" vertical="top"/>
      <protection hidden="1"/>
    </xf>
    <xf numFmtId="0" fontId="0" fillId="2" borderId="21" xfId="0" applyFill="1" applyBorder="1" applyAlignment="1" applyProtection="1">
      <alignment horizontal="center" vertical="top"/>
      <protection hidden="1"/>
    </xf>
    <xf numFmtId="0" fontId="0" fillId="2" borderId="22" xfId="0" applyFill="1" applyBorder="1" applyAlignment="1" applyProtection="1">
      <alignment horizontal="center" vertical="top"/>
      <protection hidden="1"/>
    </xf>
    <xf numFmtId="0" fontId="4" fillId="0" borderId="10" xfId="0" applyFont="1" applyBorder="1" applyAlignment="1" applyProtection="1">
      <alignment horizontal="left" indent="1"/>
      <protection locked="0"/>
    </xf>
    <xf numFmtId="0" fontId="0" fillId="0" borderId="10" xfId="0" applyBorder="1" applyAlignment="1" applyProtection="1">
      <alignment horizontal="left" indent="1"/>
      <protection locked="0"/>
    </xf>
    <xf numFmtId="0" fontId="4" fillId="2" borderId="7" xfId="0" applyFont="1" applyFill="1" applyBorder="1" applyAlignment="1" applyProtection="1">
      <alignment horizontal="left" vertical="center" indent="2"/>
      <protection hidden="1"/>
    </xf>
    <xf numFmtId="0" fontId="4" fillId="2" borderId="19" xfId="0" applyFont="1" applyFill="1" applyBorder="1" applyAlignment="1" applyProtection="1">
      <alignment horizontal="left" vertical="center" indent="2"/>
      <protection hidden="1"/>
    </xf>
    <xf numFmtId="43" fontId="1" fillId="0" borderId="12" xfId="65" applyNumberFormat="1" applyFont="1" applyBorder="1" applyAlignment="1" applyProtection="1">
      <alignment horizontal="center"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0" fillId="0" borderId="12" xfId="0" applyBorder="1" applyAlignment="1" applyProtection="1">
      <alignment horizontal="left" vertical="top" indent="2"/>
      <protection hidden="1"/>
    </xf>
    <xf numFmtId="189" fontId="0" fillId="0" borderId="18" xfId="0" applyNumberFormat="1" applyBorder="1" applyAlignment="1" applyProtection="1">
      <protection hidden="1"/>
    </xf>
    <xf numFmtId="189" fontId="0" fillId="0" borderId="12" xfId="0" applyNumberFormat="1" applyBorder="1" applyAlignment="1" applyProtection="1">
      <protection hidden="1"/>
    </xf>
    <xf numFmtId="189" fontId="0" fillId="0" borderId="16" xfId="0" applyNumberFormat="1" applyBorder="1" applyAlignment="1" applyProtection="1">
      <protection hidden="1"/>
    </xf>
    <xf numFmtId="0" fontId="0" fillId="0" borderId="1" xfId="0" applyBorder="1" applyAlignment="1" applyProtection="1">
      <alignment vertical="top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7" xfId="0" applyBorder="1" applyAlignment="1" applyProtection="1">
      <protection hidden="1"/>
    </xf>
    <xf numFmtId="188" fontId="0" fillId="0" borderId="7" xfId="0" applyNumberFormat="1" applyBorder="1" applyAlignment="1" applyProtection="1">
      <alignment horizontal="center"/>
      <protection hidden="1"/>
    </xf>
    <xf numFmtId="188" fontId="0" fillId="0" borderId="11" xfId="0" applyNumberFormat="1" applyBorder="1" applyAlignment="1" applyProtection="1">
      <alignment horizontal="center"/>
      <protection hidden="1"/>
    </xf>
    <xf numFmtId="0" fontId="0" fillId="0" borderId="25" xfId="0" applyBorder="1" applyAlignment="1" applyProtection="1">
      <alignment horizontal="left" vertical="top" indent="2"/>
      <protection hidden="1"/>
    </xf>
    <xf numFmtId="0" fontId="0" fillId="0" borderId="8" xfId="0" applyBorder="1" applyAlignment="1" applyProtection="1">
      <alignment horizontal="left" vertical="top" indent="2"/>
      <protection hidden="1"/>
    </xf>
    <xf numFmtId="0" fontId="4" fillId="2" borderId="11" xfId="0" applyFont="1" applyFill="1" applyBorder="1" applyAlignment="1" applyProtection="1">
      <alignment horizontal="left" vertical="center" indent="2"/>
      <protection hidden="1"/>
    </xf>
    <xf numFmtId="0" fontId="4" fillId="2" borderId="27" xfId="0" applyFont="1" applyFill="1" applyBorder="1" applyAlignment="1" applyProtection="1">
      <alignment horizontal="left" vertical="center" indent="2"/>
      <protection hidden="1"/>
    </xf>
    <xf numFmtId="202" fontId="0" fillId="2" borderId="28" xfId="0" applyNumberFormat="1" applyFill="1" applyBorder="1" applyAlignment="1" applyProtection="1">
      <alignment horizontal="center" vertical="top"/>
      <protection locked="0"/>
    </xf>
    <xf numFmtId="20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vertical="top"/>
      <protection hidden="1"/>
    </xf>
    <xf numFmtId="0" fontId="4" fillId="0" borderId="12" xfId="0" applyFont="1" applyBorder="1" applyAlignment="1" applyProtection="1">
      <alignment horizontal="center"/>
      <protection hidden="1"/>
    </xf>
    <xf numFmtId="41" fontId="0" fillId="0" borderId="11" xfId="0" applyNumberFormat="1" applyBorder="1" applyAlignment="1" applyProtection="1">
      <alignment horizontal="center"/>
      <protection hidden="1"/>
    </xf>
    <xf numFmtId="190" fontId="1" fillId="0" borderId="1" xfId="65" applyNumberFormat="1" applyFont="1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vertical="top"/>
      <protection hidden="1"/>
    </xf>
    <xf numFmtId="0" fontId="0" fillId="0" borderId="9" xfId="0" applyBorder="1" applyAlignment="1" applyProtection="1">
      <alignment horizontal="left" vertical="top"/>
      <protection hidden="1"/>
    </xf>
    <xf numFmtId="0" fontId="0" fillId="0" borderId="9" xfId="0" applyBorder="1" applyAlignment="1" applyProtection="1">
      <alignment horizontal="left" vertical="top" indent="2"/>
      <protection hidden="1"/>
    </xf>
    <xf numFmtId="0" fontId="4" fillId="0" borderId="12" xfId="0" applyFont="1" applyBorder="1" applyAlignment="1" applyProtection="1">
      <alignment horizontal="left" vertical="top"/>
      <protection hidden="1"/>
    </xf>
    <xf numFmtId="0" fontId="0" fillId="0" borderId="12" xfId="0" applyBorder="1" applyAlignment="1" applyProtection="1">
      <alignment horizontal="left" vertical="top"/>
      <protection hidden="1"/>
    </xf>
    <xf numFmtId="0" fontId="0" fillId="0" borderId="10" xfId="0" applyBorder="1" applyAlignment="1" applyProtection="1">
      <protection hidden="1"/>
    </xf>
    <xf numFmtId="43" fontId="0" fillId="0" borderId="10" xfId="65" applyFont="1" applyBorder="1" applyAlignment="1" applyProtection="1">
      <alignment horizontal="center"/>
      <protection locked="0"/>
    </xf>
    <xf numFmtId="41" fontId="0" fillId="0" borderId="7" xfId="0" applyNumberFormat="1" applyBorder="1" applyAlignment="1" applyProtection="1">
      <alignment horizontal="center"/>
      <protection hidden="1"/>
    </xf>
    <xf numFmtId="43" fontId="0" fillId="0" borderId="15" xfId="65" applyFont="1" applyBorder="1" applyAlignment="1" applyProtection="1">
      <protection hidden="1"/>
    </xf>
    <xf numFmtId="43" fontId="0" fillId="0" borderId="23" xfId="65" applyFont="1" applyBorder="1" applyAlignment="1" applyProtection="1">
      <protection hidden="1"/>
    </xf>
    <xf numFmtId="43" fontId="0" fillId="0" borderId="24" xfId="65" applyFont="1" applyBorder="1" applyAlignment="1" applyProtection="1">
      <protection hidden="1"/>
    </xf>
    <xf numFmtId="188" fontId="0" fillId="0" borderId="10" xfId="0" applyNumberFormat="1" applyBorder="1" applyAlignment="1" applyProtection="1">
      <alignment horizontal="center"/>
      <protection hidden="1"/>
    </xf>
    <xf numFmtId="189" fontId="0" fillId="0" borderId="19" xfId="0" applyNumberFormat="1" applyBorder="1" applyAlignment="1" applyProtection="1">
      <protection hidden="1"/>
    </xf>
    <xf numFmtId="189" fontId="0" fillId="0" borderId="9" xfId="0" applyNumberFormat="1" applyBorder="1" applyAlignment="1" applyProtection="1">
      <protection hidden="1"/>
    </xf>
    <xf numFmtId="189" fontId="0" fillId="0" borderId="17" xfId="0" applyNumberFormat="1" applyBorder="1" applyAlignment="1" applyProtection="1">
      <protection hidden="1"/>
    </xf>
    <xf numFmtId="0" fontId="34" fillId="0" borderId="0" xfId="0" applyFont="1" applyAlignment="1" applyProtection="1">
      <alignment horizontal="center" vertical="top"/>
      <protection hidden="1"/>
    </xf>
    <xf numFmtId="0" fontId="25" fillId="0" borderId="6" xfId="0" applyFont="1" applyBorder="1" applyAlignment="1" applyProtection="1">
      <alignment horizontal="left" vertical="top"/>
      <protection hidden="1"/>
    </xf>
    <xf numFmtId="0" fontId="0" fillId="0" borderId="8" xfId="0" applyBorder="1" applyAlignment="1" applyProtection="1">
      <alignment vertical="top"/>
      <protection hidden="1"/>
    </xf>
    <xf numFmtId="0" fontId="73" fillId="0" borderId="8" xfId="0" applyFont="1" applyBorder="1" applyAlignment="1" applyProtection="1">
      <alignment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 indent="2"/>
      <protection hidden="1"/>
    </xf>
    <xf numFmtId="0" fontId="4" fillId="0" borderId="18" xfId="0" applyFont="1" applyBorder="1" applyAlignment="1" applyProtection="1">
      <alignment horizontal="left" indent="2"/>
      <protection hidden="1"/>
    </xf>
    <xf numFmtId="0" fontId="4" fillId="0" borderId="12" xfId="0" applyFont="1" applyBorder="1" applyAlignment="1" applyProtection="1">
      <alignment horizontal="left" indent="2"/>
      <protection hidden="1"/>
    </xf>
    <xf numFmtId="0" fontId="0" fillId="0" borderId="8" xfId="0" applyBorder="1" applyAlignment="1" applyProtection="1">
      <protection hidden="1"/>
    </xf>
    <xf numFmtId="0" fontId="0" fillId="0" borderId="26" xfId="0" applyBorder="1" applyAlignment="1" applyProtection="1">
      <protection hidden="1"/>
    </xf>
    <xf numFmtId="0" fontId="0" fillId="0" borderId="18" xfId="0" applyBorder="1" applyAlignment="1" applyProtection="1">
      <alignment horizontal="left" vertical="top" indent="1"/>
      <protection hidden="1"/>
    </xf>
    <xf numFmtId="0" fontId="0" fillId="0" borderId="16" xfId="0" applyBorder="1" applyAlignment="1" applyProtection="1">
      <alignment horizontal="left" vertical="top" indent="1"/>
      <protection hidden="1"/>
    </xf>
    <xf numFmtId="43" fontId="0" fillId="0" borderId="27" xfId="65" applyFont="1" applyBorder="1" applyAlignment="1" applyProtection="1">
      <alignment horizontal="center"/>
      <protection hidden="1"/>
    </xf>
    <xf numFmtId="43" fontId="0" fillId="0" borderId="6" xfId="65" applyFont="1" applyBorder="1" applyAlignment="1" applyProtection="1">
      <alignment horizontal="center"/>
      <protection hidden="1"/>
    </xf>
    <xf numFmtId="43" fontId="0" fillId="0" borderId="28" xfId="65" applyFont="1" applyBorder="1" applyAlignment="1" applyProtection="1">
      <alignment horizontal="center"/>
      <protection hidden="1"/>
    </xf>
    <xf numFmtId="43" fontId="23" fillId="5" borderId="29" xfId="65" applyFont="1" applyFill="1" applyBorder="1" applyAlignment="1" applyProtection="1">
      <alignment horizontal="center"/>
      <protection hidden="1"/>
    </xf>
    <xf numFmtId="43" fontId="23" fillId="5" borderId="30" xfId="65" applyFont="1" applyFill="1" applyBorder="1" applyAlignment="1" applyProtection="1">
      <alignment horizontal="center"/>
      <protection hidden="1"/>
    </xf>
    <xf numFmtId="43" fontId="23" fillId="5" borderId="31" xfId="65" applyFont="1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left" vertical="top"/>
      <protection locked="0"/>
    </xf>
    <xf numFmtId="0" fontId="3" fillId="7" borderId="32" xfId="0" applyFont="1" applyFill="1" applyBorder="1" applyAlignment="1" applyProtection="1">
      <alignment horizontal="center" vertical="center"/>
      <protection hidden="1"/>
    </xf>
    <xf numFmtId="0" fontId="3" fillId="7" borderId="11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/>
    </xf>
    <xf numFmtId="190" fontId="1" fillId="0" borderId="0" xfId="65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locked="0"/>
    </xf>
    <xf numFmtId="49" fontId="3" fillId="7" borderId="32" xfId="0" applyNumberFormat="1" applyFont="1" applyFill="1" applyBorder="1" applyAlignment="1" applyProtection="1">
      <alignment horizontal="center" vertical="center"/>
      <protection hidden="1"/>
    </xf>
    <xf numFmtId="49" fontId="3" fillId="7" borderId="11" xfId="0" applyNumberFormat="1" applyFont="1" applyFill="1" applyBorder="1" applyAlignment="1" applyProtection="1">
      <alignment horizontal="center" vertical="center"/>
      <protection hidden="1"/>
    </xf>
    <xf numFmtId="43" fontId="3" fillId="7" borderId="32" xfId="65" applyFont="1" applyFill="1" applyBorder="1" applyAlignment="1" applyProtection="1">
      <alignment horizontal="center" vertical="center" wrapText="1"/>
      <protection hidden="1"/>
    </xf>
    <xf numFmtId="43" fontId="3" fillId="7" borderId="11" xfId="65" applyFont="1" applyFill="1" applyBorder="1" applyAlignment="1" applyProtection="1">
      <alignment horizontal="center" vertical="center"/>
      <protection hidden="1"/>
    </xf>
    <xf numFmtId="43" fontId="3" fillId="7" borderId="32" xfId="65" applyFont="1" applyFill="1" applyBorder="1" applyAlignment="1" applyProtection="1">
      <alignment horizontal="center" vertical="center"/>
      <protection hidden="1"/>
    </xf>
    <xf numFmtId="190" fontId="3" fillId="7" borderId="5" xfId="65" applyNumberFormat="1" applyFont="1" applyFill="1" applyBorder="1" applyAlignment="1" applyProtection="1">
      <alignment horizontal="center" vertical="top"/>
      <protection hidden="1"/>
    </xf>
    <xf numFmtId="0" fontId="31" fillId="0" borderId="8" xfId="0" applyFont="1" applyBorder="1" applyAlignment="1" applyProtection="1">
      <alignment vertical="top"/>
      <protection locked="0"/>
    </xf>
    <xf numFmtId="0" fontId="0" fillId="0" borderId="26" xfId="0" applyBorder="1" applyAlignment="1" applyProtection="1">
      <alignment horizontal="left" vertical="top" indent="2"/>
      <protection hidden="1"/>
    </xf>
    <xf numFmtId="0" fontId="4" fillId="0" borderId="16" xfId="0" applyFont="1" applyBorder="1" applyAlignment="1" applyProtection="1">
      <alignment horizontal="center"/>
      <protection hidden="1"/>
    </xf>
    <xf numFmtId="190" fontId="1" fillId="0" borderId="12" xfId="65" applyNumberFormat="1" applyFont="1" applyBorder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center" vertical="top"/>
      <protection locked="0"/>
    </xf>
    <xf numFmtId="0" fontId="33" fillId="0" borderId="0" xfId="71" applyAlignment="1">
      <alignment horizontal="center"/>
    </xf>
    <xf numFmtId="41" fontId="33" fillId="0" borderId="0" xfId="71" applyNumberFormat="1" applyAlignment="1"/>
    <xf numFmtId="0" fontId="33" fillId="0" borderId="0" xfId="71" applyAlignment="1"/>
    <xf numFmtId="0" fontId="45" fillId="0" borderId="0" xfId="71" applyFont="1" applyAlignment="1">
      <alignment horizontal="center"/>
    </xf>
    <xf numFmtId="0" fontId="33" fillId="0" borderId="0" xfId="71" applyAlignment="1">
      <alignment horizontal="left"/>
    </xf>
    <xf numFmtId="0" fontId="36" fillId="0" borderId="0" xfId="71" applyFont="1" applyBorder="1" applyAlignment="1">
      <alignment horizontal="center"/>
    </xf>
    <xf numFmtId="0" fontId="39" fillId="0" borderId="0" xfId="71" applyFont="1" applyFill="1" applyAlignment="1">
      <alignment horizontal="center"/>
    </xf>
    <xf numFmtId="190" fontId="33" fillId="0" borderId="0" xfId="67" applyNumberFormat="1" applyAlignment="1"/>
    <xf numFmtId="0" fontId="54" fillId="0" borderId="0" xfId="71" applyFont="1" applyAlignment="1">
      <alignment horizontal="center"/>
    </xf>
    <xf numFmtId="0" fontId="47" fillId="0" borderId="0" xfId="71" applyFont="1" applyAlignment="1">
      <alignment horizontal="center"/>
    </xf>
    <xf numFmtId="0" fontId="71" fillId="0" borderId="0" xfId="71" applyFont="1" applyAlignment="1">
      <alignment horizontal="center"/>
    </xf>
    <xf numFmtId="41" fontId="48" fillId="0" borderId="0" xfId="71" applyNumberFormat="1" applyFont="1" applyFill="1" applyAlignment="1"/>
    <xf numFmtId="0" fontId="48" fillId="0" borderId="0" xfId="71" applyFont="1" applyFill="1" applyAlignment="1"/>
    <xf numFmtId="187" fontId="48" fillId="0" borderId="0" xfId="71" applyNumberFormat="1" applyFont="1" applyFill="1" applyAlignment="1">
      <alignment horizontal="right"/>
    </xf>
    <xf numFmtId="0" fontId="43" fillId="0" borderId="21" xfId="71" applyFont="1" applyFill="1" applyBorder="1" applyAlignment="1">
      <alignment horizontal="center"/>
    </xf>
    <xf numFmtId="190" fontId="50" fillId="0" borderId="0" xfId="67" applyNumberFormat="1" applyFont="1" applyAlignment="1">
      <alignment horizontal="right"/>
    </xf>
    <xf numFmtId="203" fontId="53" fillId="0" borderId="0" xfId="71" applyNumberFormat="1" applyFont="1" applyAlignment="1">
      <alignment horizontal="right"/>
    </xf>
    <xf numFmtId="0" fontId="43" fillId="0" borderId="0" xfId="71" applyFont="1" applyAlignment="1">
      <alignment horizontal="center" vertical="center"/>
    </xf>
    <xf numFmtId="190" fontId="51" fillId="0" borderId="0" xfId="67" applyNumberFormat="1" applyFont="1" applyAlignment="1">
      <alignment horizontal="right"/>
    </xf>
    <xf numFmtId="0" fontId="45" fillId="0" borderId="0" xfId="71" applyFont="1" applyAlignment="1">
      <alignment horizontal="left"/>
    </xf>
    <xf numFmtId="41" fontId="45" fillId="0" borderId="0" xfId="71" applyNumberFormat="1" applyFont="1" applyAlignment="1"/>
    <xf numFmtId="203" fontId="52" fillId="0" borderId="0" xfId="71" applyNumberFormat="1" applyFont="1" applyAlignment="1">
      <alignment horizontal="right"/>
    </xf>
    <xf numFmtId="203" fontId="52" fillId="0" borderId="0" xfId="71" applyNumberFormat="1" applyFont="1" applyAlignment="1">
      <alignment horizontal="center" vertical="center"/>
    </xf>
    <xf numFmtId="0" fontId="47" fillId="0" borderId="0" xfId="71" applyFont="1" applyAlignment="1">
      <alignment horizontal="center" vertical="center"/>
    </xf>
    <xf numFmtId="0" fontId="47" fillId="0" borderId="21" xfId="71" applyFont="1" applyFill="1" applyBorder="1" applyAlignment="1">
      <alignment horizontal="center"/>
    </xf>
    <xf numFmtId="203" fontId="63" fillId="0" borderId="0" xfId="71" applyNumberFormat="1" applyFont="1" applyAlignment="1"/>
    <xf numFmtId="203" fontId="64" fillId="0" borderId="0" xfId="71" applyNumberFormat="1" applyFont="1" applyAlignment="1"/>
    <xf numFmtId="0" fontId="46" fillId="0" borderId="0" xfId="71" applyFont="1" applyAlignment="1">
      <alignment vertical="center"/>
    </xf>
    <xf numFmtId="41" fontId="56" fillId="0" borderId="0" xfId="71" applyNumberFormat="1" applyFont="1" applyFill="1" applyAlignment="1"/>
    <xf numFmtId="41" fontId="55" fillId="0" borderId="0" xfId="71" applyNumberFormat="1" applyFont="1" applyFill="1" applyAlignment="1"/>
    <xf numFmtId="0" fontId="49" fillId="0" borderId="0" xfId="71" applyFont="1" applyAlignment="1">
      <alignment vertical="center"/>
    </xf>
    <xf numFmtId="0" fontId="33" fillId="0" borderId="0" xfId="71" applyAlignment="1">
      <alignment horizontal="center" vertical="center"/>
    </xf>
    <xf numFmtId="203" fontId="63" fillId="0" borderId="0" xfId="71" applyNumberFormat="1" applyFont="1" applyAlignment="1">
      <alignment horizontal="center" vertical="center"/>
    </xf>
    <xf numFmtId="0" fontId="33" fillId="0" borderId="0" xfId="71" applyFill="1" applyBorder="1" applyAlignment="1">
      <alignment horizontal="center"/>
    </xf>
    <xf numFmtId="190" fontId="61" fillId="0" borderId="0" xfId="67" applyNumberFormat="1" applyFont="1" applyAlignment="1"/>
    <xf numFmtId="190" fontId="62" fillId="0" borderId="0" xfId="67" applyNumberFormat="1" applyFont="1" applyAlignment="1"/>
    <xf numFmtId="0" fontId="56" fillId="0" borderId="0" xfId="71" applyFont="1" applyFill="1" applyAlignment="1"/>
    <xf numFmtId="0" fontId="42" fillId="0" borderId="0" xfId="71" applyFont="1" applyAlignment="1">
      <alignment horizontal="left"/>
    </xf>
    <xf numFmtId="0" fontId="42" fillId="0" borderId="0" xfId="71" applyFont="1" applyAlignment="1">
      <alignment horizontal="center"/>
    </xf>
    <xf numFmtId="41" fontId="42" fillId="0" borderId="0" xfId="71" applyNumberFormat="1" applyFont="1" applyAlignment="1"/>
    <xf numFmtId="0" fontId="42" fillId="0" borderId="0" xfId="71" applyFont="1" applyAlignment="1"/>
  </cellXfs>
  <cellStyles count="72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15"/>
    <cellStyle name="abc" xfId="16"/>
    <cellStyle name="Calc Currency (0)" xfId="17"/>
    <cellStyle name="Calc Currency (2)" xfId="18"/>
    <cellStyle name="Calc Percent (0)" xfId="19"/>
    <cellStyle name="Calc Percent (1)" xfId="20"/>
    <cellStyle name="Calc Percent (2)" xfId="21"/>
    <cellStyle name="Calc Units (0)" xfId="22"/>
    <cellStyle name="Calc Units (1)" xfId="23"/>
    <cellStyle name="Calc Units (2)" xfId="24"/>
    <cellStyle name="Comma [00]" xfId="25"/>
    <cellStyle name="Comma 2" xfId="26"/>
    <cellStyle name="company_title" xfId="27"/>
    <cellStyle name="Currency [00]" xfId="28"/>
    <cellStyle name="Date Short" xfId="29"/>
    <cellStyle name="date_format" xfId="30"/>
    <cellStyle name="Enter Currency (0)" xfId="31"/>
    <cellStyle name="Enter Currency (2)" xfId="32"/>
    <cellStyle name="Enter Units (0)" xfId="33"/>
    <cellStyle name="Enter Units (1)" xfId="34"/>
    <cellStyle name="Enter Units (2)" xfId="35"/>
    <cellStyle name="Grey" xfId="36"/>
    <cellStyle name="Header1" xfId="37"/>
    <cellStyle name="Header2" xfId="38"/>
    <cellStyle name="Input [yellow]" xfId="39"/>
    <cellStyle name="Link Currency (0)" xfId="40"/>
    <cellStyle name="Link Currency (2)" xfId="41"/>
    <cellStyle name="Link Units (0)" xfId="42"/>
    <cellStyle name="Link Units (1)" xfId="43"/>
    <cellStyle name="Link Units (2)" xfId="44"/>
    <cellStyle name="no dec" xfId="45"/>
    <cellStyle name="Normal - Style1" xfId="46"/>
    <cellStyle name="Normal_Ahuja" xfId="47"/>
    <cellStyle name="Normal_ต่อเติมโรงจอดรถ รยล.โครงการปรับปรุงพระที่นั่งอัมพรสถาน ( เปลี่ยนแปลงฐานราก )" xfId="48"/>
    <cellStyle name="ParaBirimi [0]_RESULTS" xfId="49"/>
    <cellStyle name="ParaBirimi_RESULTS" xfId="50"/>
    <cellStyle name="Percent [0]" xfId="51"/>
    <cellStyle name="Percent [00]" xfId="52"/>
    <cellStyle name="Percent [2]" xfId="53"/>
    <cellStyle name="PrePop Currency (0)" xfId="54"/>
    <cellStyle name="PrePop Currency (2)" xfId="55"/>
    <cellStyle name="PrePop Units (0)" xfId="56"/>
    <cellStyle name="PrePop Units (1)" xfId="57"/>
    <cellStyle name="PrePop Units (2)" xfId="58"/>
    <cellStyle name="report_title" xfId="59"/>
    <cellStyle name="Text Indent A" xfId="60"/>
    <cellStyle name="Text Indent B" xfId="61"/>
    <cellStyle name="Text Indent C" xfId="62"/>
    <cellStyle name="Virg? [0]_RESULTS" xfId="63"/>
    <cellStyle name="Virg?_RESULTS" xfId="64"/>
    <cellStyle name="เครื่องหมายจุลภาค" xfId="65" builtinId="3"/>
    <cellStyle name="เครื่องหมายจุลภาค 2" xfId="66"/>
    <cellStyle name="เครื่องหมายจุลภาค 2 2" xfId="67"/>
    <cellStyle name="เครื่องหมายจุลภาค 3" xfId="68"/>
    <cellStyle name="เครื่องหมายสกุลเงิน" xfId="69" builtinId="4"/>
    <cellStyle name="ปกติ" xfId="0" builtinId="0"/>
    <cellStyle name="ปกติ 2" xfId="70"/>
    <cellStyle name="ปกติ 2 2" xfId="7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11</xdr:row>
      <xdr:rowOff>66675</xdr:rowOff>
    </xdr:from>
    <xdr:to>
      <xdr:col>5</xdr:col>
      <xdr:colOff>133350</xdr:colOff>
      <xdr:row>12</xdr:row>
      <xdr:rowOff>219075</xdr:rowOff>
    </xdr:to>
    <xdr:sp macro="" textlink="">
      <xdr:nvSpPr>
        <xdr:cNvPr id="2061" name="AutoShape 1"/>
        <xdr:cNvSpPr>
          <a:spLocks/>
        </xdr:cNvSpPr>
      </xdr:nvSpPr>
      <xdr:spPr bwMode="auto">
        <a:xfrm>
          <a:off x="2190750" y="3067050"/>
          <a:ext cx="57150" cy="485775"/>
        </a:xfrm>
        <a:prstGeom prst="leftBrace">
          <a:avLst>
            <a:gd name="adj1" fmla="val 739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38100</xdr:colOff>
      <xdr:row>11</xdr:row>
      <xdr:rowOff>76200</xdr:rowOff>
    </xdr:from>
    <xdr:to>
      <xdr:col>16</xdr:col>
      <xdr:colOff>133350</xdr:colOff>
      <xdr:row>12</xdr:row>
      <xdr:rowOff>209550</xdr:rowOff>
    </xdr:to>
    <xdr:sp macro="" textlink="">
      <xdr:nvSpPr>
        <xdr:cNvPr id="2062" name="AutoShape 2"/>
        <xdr:cNvSpPr>
          <a:spLocks/>
        </xdr:cNvSpPr>
      </xdr:nvSpPr>
      <xdr:spPr bwMode="auto">
        <a:xfrm>
          <a:off x="5934075" y="3076575"/>
          <a:ext cx="95250" cy="466725"/>
        </a:xfrm>
        <a:prstGeom prst="rightBrace">
          <a:avLst>
            <a:gd name="adj1" fmla="val 4273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11</xdr:row>
      <xdr:rowOff>66675</xdr:rowOff>
    </xdr:from>
    <xdr:to>
      <xdr:col>5</xdr:col>
      <xdr:colOff>133350</xdr:colOff>
      <xdr:row>12</xdr:row>
      <xdr:rowOff>219075</xdr:rowOff>
    </xdr:to>
    <xdr:sp macro="" textlink="">
      <xdr:nvSpPr>
        <xdr:cNvPr id="2063" name="AutoShape 7"/>
        <xdr:cNvSpPr>
          <a:spLocks/>
        </xdr:cNvSpPr>
      </xdr:nvSpPr>
      <xdr:spPr bwMode="auto">
        <a:xfrm>
          <a:off x="2190750" y="3067050"/>
          <a:ext cx="57150" cy="485775"/>
        </a:xfrm>
        <a:prstGeom prst="leftBrace">
          <a:avLst>
            <a:gd name="adj1" fmla="val 739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38100</xdr:colOff>
      <xdr:row>11</xdr:row>
      <xdr:rowOff>76200</xdr:rowOff>
    </xdr:from>
    <xdr:to>
      <xdr:col>16</xdr:col>
      <xdr:colOff>133350</xdr:colOff>
      <xdr:row>12</xdr:row>
      <xdr:rowOff>209550</xdr:rowOff>
    </xdr:to>
    <xdr:sp macro="" textlink="">
      <xdr:nvSpPr>
        <xdr:cNvPr id="2064" name="AutoShape 8"/>
        <xdr:cNvSpPr>
          <a:spLocks/>
        </xdr:cNvSpPr>
      </xdr:nvSpPr>
      <xdr:spPr bwMode="auto">
        <a:xfrm>
          <a:off x="5934075" y="3076575"/>
          <a:ext cx="95250" cy="466725"/>
        </a:xfrm>
        <a:prstGeom prst="rightBrace">
          <a:avLst>
            <a:gd name="adj1" fmla="val 4273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17</xdr:row>
      <xdr:rowOff>66675</xdr:rowOff>
    </xdr:from>
    <xdr:to>
      <xdr:col>25</xdr:col>
      <xdr:colOff>133350</xdr:colOff>
      <xdr:row>21</xdr:row>
      <xdr:rowOff>219075</xdr:rowOff>
    </xdr:to>
    <xdr:sp macro="" textlink="">
      <xdr:nvSpPr>
        <xdr:cNvPr id="2065" name="AutoShape 21"/>
        <xdr:cNvSpPr>
          <a:spLocks/>
        </xdr:cNvSpPr>
      </xdr:nvSpPr>
      <xdr:spPr bwMode="auto">
        <a:xfrm>
          <a:off x="14154150" y="4924425"/>
          <a:ext cx="57150" cy="1333500"/>
        </a:xfrm>
        <a:prstGeom prst="leftBrace">
          <a:avLst>
            <a:gd name="adj1" fmla="val 1900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38100</xdr:colOff>
      <xdr:row>17</xdr:row>
      <xdr:rowOff>76200</xdr:rowOff>
    </xdr:from>
    <xdr:to>
      <xdr:col>36</xdr:col>
      <xdr:colOff>133350</xdr:colOff>
      <xdr:row>21</xdr:row>
      <xdr:rowOff>209550</xdr:rowOff>
    </xdr:to>
    <xdr:sp macro="" textlink="">
      <xdr:nvSpPr>
        <xdr:cNvPr id="2066" name="AutoShape 22"/>
        <xdr:cNvSpPr>
          <a:spLocks/>
        </xdr:cNvSpPr>
      </xdr:nvSpPr>
      <xdr:spPr bwMode="auto">
        <a:xfrm>
          <a:off x="18773775" y="4933950"/>
          <a:ext cx="95250" cy="1314450"/>
        </a:xfrm>
        <a:prstGeom prst="rightBrace">
          <a:avLst>
            <a:gd name="adj1" fmla="val 1123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17</xdr:row>
      <xdr:rowOff>66675</xdr:rowOff>
    </xdr:from>
    <xdr:to>
      <xdr:col>25</xdr:col>
      <xdr:colOff>133350</xdr:colOff>
      <xdr:row>21</xdr:row>
      <xdr:rowOff>219075</xdr:rowOff>
    </xdr:to>
    <xdr:sp macro="" textlink="">
      <xdr:nvSpPr>
        <xdr:cNvPr id="2067" name="AutoShape 23"/>
        <xdr:cNvSpPr>
          <a:spLocks/>
        </xdr:cNvSpPr>
      </xdr:nvSpPr>
      <xdr:spPr bwMode="auto">
        <a:xfrm>
          <a:off x="14154150" y="4924425"/>
          <a:ext cx="57150" cy="1333500"/>
        </a:xfrm>
        <a:prstGeom prst="leftBrace">
          <a:avLst>
            <a:gd name="adj1" fmla="val 1900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38100</xdr:colOff>
      <xdr:row>17</xdr:row>
      <xdr:rowOff>76200</xdr:rowOff>
    </xdr:from>
    <xdr:to>
      <xdr:col>36</xdr:col>
      <xdr:colOff>133350</xdr:colOff>
      <xdr:row>21</xdr:row>
      <xdr:rowOff>209550</xdr:rowOff>
    </xdr:to>
    <xdr:sp macro="" textlink="">
      <xdr:nvSpPr>
        <xdr:cNvPr id="2068" name="AutoShape 24"/>
        <xdr:cNvSpPr>
          <a:spLocks/>
        </xdr:cNvSpPr>
      </xdr:nvSpPr>
      <xdr:spPr bwMode="auto">
        <a:xfrm>
          <a:off x="18773775" y="4933950"/>
          <a:ext cx="95250" cy="1314450"/>
        </a:xfrm>
        <a:prstGeom prst="rightBrace">
          <a:avLst>
            <a:gd name="adj1" fmla="val 1123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17</xdr:row>
      <xdr:rowOff>66675</xdr:rowOff>
    </xdr:from>
    <xdr:to>
      <xdr:col>25</xdr:col>
      <xdr:colOff>133350</xdr:colOff>
      <xdr:row>21</xdr:row>
      <xdr:rowOff>219075</xdr:rowOff>
    </xdr:to>
    <xdr:sp macro="" textlink="">
      <xdr:nvSpPr>
        <xdr:cNvPr id="2069" name="AutoShape 25"/>
        <xdr:cNvSpPr>
          <a:spLocks/>
        </xdr:cNvSpPr>
      </xdr:nvSpPr>
      <xdr:spPr bwMode="auto">
        <a:xfrm>
          <a:off x="14154150" y="4924425"/>
          <a:ext cx="57150" cy="1333500"/>
        </a:xfrm>
        <a:prstGeom prst="leftBrace">
          <a:avLst>
            <a:gd name="adj1" fmla="val 1900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38100</xdr:colOff>
      <xdr:row>17</xdr:row>
      <xdr:rowOff>76200</xdr:rowOff>
    </xdr:from>
    <xdr:to>
      <xdr:col>36</xdr:col>
      <xdr:colOff>133350</xdr:colOff>
      <xdr:row>21</xdr:row>
      <xdr:rowOff>209550</xdr:rowOff>
    </xdr:to>
    <xdr:sp macro="" textlink="">
      <xdr:nvSpPr>
        <xdr:cNvPr id="2070" name="AutoShape 26"/>
        <xdr:cNvSpPr>
          <a:spLocks/>
        </xdr:cNvSpPr>
      </xdr:nvSpPr>
      <xdr:spPr bwMode="auto">
        <a:xfrm>
          <a:off x="18773775" y="4933950"/>
          <a:ext cx="95250" cy="1314450"/>
        </a:xfrm>
        <a:prstGeom prst="rightBrace">
          <a:avLst>
            <a:gd name="adj1" fmla="val 1123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76200</xdr:colOff>
      <xdr:row>17</xdr:row>
      <xdr:rowOff>66675</xdr:rowOff>
    </xdr:from>
    <xdr:to>
      <xdr:col>25</xdr:col>
      <xdr:colOff>133350</xdr:colOff>
      <xdr:row>21</xdr:row>
      <xdr:rowOff>219075</xdr:rowOff>
    </xdr:to>
    <xdr:sp macro="" textlink="">
      <xdr:nvSpPr>
        <xdr:cNvPr id="2071" name="AutoShape 27"/>
        <xdr:cNvSpPr>
          <a:spLocks/>
        </xdr:cNvSpPr>
      </xdr:nvSpPr>
      <xdr:spPr bwMode="auto">
        <a:xfrm>
          <a:off x="14154150" y="4924425"/>
          <a:ext cx="57150" cy="1333500"/>
        </a:xfrm>
        <a:prstGeom prst="leftBrace">
          <a:avLst>
            <a:gd name="adj1" fmla="val 1900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38100</xdr:colOff>
      <xdr:row>17</xdr:row>
      <xdr:rowOff>76200</xdr:rowOff>
    </xdr:from>
    <xdr:to>
      <xdr:col>36</xdr:col>
      <xdr:colOff>133350</xdr:colOff>
      <xdr:row>21</xdr:row>
      <xdr:rowOff>209550</xdr:rowOff>
    </xdr:to>
    <xdr:sp macro="" textlink="">
      <xdr:nvSpPr>
        <xdr:cNvPr id="2072" name="AutoShape 28"/>
        <xdr:cNvSpPr>
          <a:spLocks/>
        </xdr:cNvSpPr>
      </xdr:nvSpPr>
      <xdr:spPr bwMode="auto">
        <a:xfrm>
          <a:off x="18773775" y="4933950"/>
          <a:ext cx="95250" cy="1314450"/>
        </a:xfrm>
        <a:prstGeom prst="rightBrace">
          <a:avLst>
            <a:gd name="adj1" fmla="val 1123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U130"/>
  <sheetViews>
    <sheetView showGridLines="0" view="pageBreakPreview" zoomScaleNormal="115" zoomScaleSheetLayoutView="100" workbookViewId="0">
      <selection activeCell="B8" sqref="B8:P8"/>
    </sheetView>
  </sheetViews>
  <sheetFormatPr defaultColWidth="0" defaultRowHeight="21.75" zeroHeight="1"/>
  <cols>
    <col min="1" max="1" width="13.28515625" customWidth="1"/>
    <col min="2" max="4" width="4.7109375" customWidth="1"/>
    <col min="5" max="5" width="4.85546875" customWidth="1"/>
    <col min="6" max="6" width="3.85546875" customWidth="1"/>
    <col min="7" max="7" width="2.28515625" customWidth="1"/>
    <col min="8" max="8" width="5.28515625" customWidth="1"/>
    <col min="9" max="9" width="5.42578125" customWidth="1"/>
    <col min="10" max="10" width="1" customWidth="1"/>
    <col min="11" max="11" width="4.7109375" customWidth="1"/>
    <col min="12" max="12" width="7.140625" customWidth="1"/>
    <col min="13" max="13" width="2.5703125" customWidth="1"/>
    <col min="14" max="14" width="4.85546875" customWidth="1"/>
    <col min="15" max="15" width="8.140625" customWidth="1"/>
    <col min="16" max="16" width="0.7109375" hidden="1" customWidth="1"/>
    <col min="17" max="17" width="4.7109375" customWidth="1"/>
    <col min="18" max="18" width="7.42578125" customWidth="1"/>
    <col min="19" max="19" width="1" customWidth="1"/>
    <col min="20" max="20" width="14.140625" customWidth="1"/>
    <col min="21" max="21" width="4.7109375" customWidth="1"/>
    <col min="22" max="22" width="2" customWidth="1"/>
  </cols>
  <sheetData>
    <row r="1" spans="1:21" ht="23.25">
      <c r="T1" s="41" t="s">
        <v>39</v>
      </c>
    </row>
    <row r="2" spans="1:21" ht="21.75" customHeight="1">
      <c r="A2" s="220" t="s">
        <v>14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ht="21.75" customHeight="1">
      <c r="A3" s="221" t="s">
        <v>88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</row>
    <row r="4" spans="1:21" ht="21.75" customHeight="1">
      <c r="A4" s="14" t="s">
        <v>15</v>
      </c>
      <c r="B4" s="222" t="s">
        <v>16</v>
      </c>
      <c r="C4" s="222"/>
      <c r="D4" s="222"/>
      <c r="E4" s="223" t="s">
        <v>112</v>
      </c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</row>
    <row r="5" spans="1:21" ht="21.75" customHeight="1">
      <c r="A5" s="15" t="s">
        <v>15</v>
      </c>
      <c r="B5" s="205" t="s">
        <v>17</v>
      </c>
      <c r="C5" s="205"/>
      <c r="D5" s="205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</row>
    <row r="6" spans="1:21" ht="21.75" customHeight="1">
      <c r="A6" s="15" t="s">
        <v>15</v>
      </c>
      <c r="B6" s="205" t="s">
        <v>18</v>
      </c>
      <c r="C6" s="205"/>
      <c r="D6" s="205"/>
      <c r="E6" s="225" t="s">
        <v>118</v>
      </c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</row>
    <row r="7" spans="1:21" ht="21.75" customHeight="1">
      <c r="A7" s="15" t="s">
        <v>15</v>
      </c>
      <c r="B7" s="205" t="s">
        <v>19</v>
      </c>
      <c r="C7" s="205"/>
      <c r="D7" s="205"/>
      <c r="E7" s="205"/>
      <c r="F7" s="205"/>
      <c r="G7" s="205"/>
      <c r="H7" s="205"/>
      <c r="I7" s="205" t="s">
        <v>91</v>
      </c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</row>
    <row r="8" spans="1:21" ht="21.75" customHeight="1">
      <c r="A8" s="15" t="s">
        <v>15</v>
      </c>
      <c r="B8" s="206" t="s">
        <v>0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</row>
    <row r="9" spans="1:21" ht="21.75" customHeight="1">
      <c r="A9" s="15" t="s">
        <v>15</v>
      </c>
      <c r="B9" s="38" t="s">
        <v>41</v>
      </c>
      <c r="C9" s="38"/>
      <c r="D9" s="38"/>
      <c r="E9" s="38"/>
      <c r="F9" s="38"/>
      <c r="G9" s="38"/>
      <c r="H9" s="38"/>
      <c r="I9" s="38"/>
      <c r="J9" s="207">
        <v>1</v>
      </c>
      <c r="K9" s="207"/>
      <c r="L9" s="16" t="s">
        <v>13</v>
      </c>
      <c r="M9" s="32"/>
      <c r="N9" s="205"/>
      <c r="O9" s="205"/>
      <c r="P9" s="205"/>
      <c r="Q9" s="205"/>
      <c r="R9" s="205"/>
      <c r="S9" s="205"/>
      <c r="T9" s="205"/>
      <c r="U9" s="205"/>
    </row>
    <row r="10" spans="1:21" s="17" customFormat="1" ht="21.75" customHeight="1">
      <c r="A10" s="15" t="s">
        <v>15</v>
      </c>
      <c r="B10" s="208" t="s">
        <v>130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</row>
    <row r="11" spans="1:21" ht="21.75" customHeight="1" thickBot="1">
      <c r="A11" s="39" t="s">
        <v>1</v>
      </c>
      <c r="B11" s="174" t="s">
        <v>2</v>
      </c>
      <c r="C11" s="174"/>
      <c r="D11" s="174"/>
      <c r="E11" s="174"/>
      <c r="F11" s="174"/>
      <c r="G11" s="174"/>
      <c r="H11" s="174"/>
      <c r="I11" s="174"/>
      <c r="J11" s="174"/>
      <c r="K11" s="173" t="s">
        <v>20</v>
      </c>
      <c r="L11" s="174"/>
      <c r="M11" s="174"/>
      <c r="N11" s="174"/>
      <c r="O11" s="174" t="s">
        <v>42</v>
      </c>
      <c r="P11" s="174"/>
      <c r="Q11" s="173" t="s">
        <v>21</v>
      </c>
      <c r="R11" s="174"/>
      <c r="S11" s="174"/>
      <c r="T11" s="174" t="s">
        <v>7</v>
      </c>
      <c r="U11" s="174"/>
    </row>
    <row r="12" spans="1:21" ht="21.75" customHeight="1" thickTop="1">
      <c r="A12" s="18">
        <v>1</v>
      </c>
      <c r="B12" s="179" t="s">
        <v>78</v>
      </c>
      <c r="C12" s="180"/>
      <c r="D12" s="180"/>
      <c r="E12" s="180"/>
      <c r="F12" s="180"/>
      <c r="G12" s="180"/>
      <c r="H12" s="180"/>
      <c r="I12" s="180"/>
      <c r="J12" s="180"/>
      <c r="K12" s="211">
        <f>SUM('ปร.4 อาคารสำนักงาน'!I22)</f>
        <v>79325.56</v>
      </c>
      <c r="L12" s="211"/>
      <c r="M12" s="211"/>
      <c r="N12" s="211"/>
      <c r="O12" s="216">
        <v>1.2726</v>
      </c>
      <c r="P12" s="216"/>
      <c r="Q12" s="213">
        <f>K12*O12+SUM(K12)</f>
        <v>180275.26765599998</v>
      </c>
      <c r="R12" s="214"/>
      <c r="S12" s="215"/>
      <c r="T12" s="210"/>
      <c r="U12" s="210"/>
    </row>
    <row r="13" spans="1:21" ht="21.75" customHeight="1">
      <c r="A13" s="19"/>
      <c r="B13" s="176" t="s">
        <v>22</v>
      </c>
      <c r="C13" s="177"/>
      <c r="D13" s="177"/>
      <c r="E13" s="177"/>
      <c r="F13" s="177"/>
      <c r="G13" s="177"/>
      <c r="H13" s="177"/>
      <c r="I13" s="177"/>
      <c r="J13" s="178"/>
      <c r="K13" s="212"/>
      <c r="L13" s="212"/>
      <c r="M13" s="212"/>
      <c r="N13" s="212"/>
      <c r="O13" s="192"/>
      <c r="P13" s="192"/>
      <c r="Q13" s="217"/>
      <c r="R13" s="218"/>
      <c r="S13" s="219"/>
      <c r="T13" s="191"/>
      <c r="U13" s="191"/>
    </row>
    <row r="14" spans="1:21" ht="21.75" customHeight="1">
      <c r="A14" s="19"/>
      <c r="B14" s="181" t="s">
        <v>23</v>
      </c>
      <c r="C14" s="181"/>
      <c r="D14" s="181"/>
      <c r="E14" s="181"/>
      <c r="F14" s="181"/>
      <c r="G14" s="181"/>
      <c r="H14" s="182"/>
      <c r="I14" s="171">
        <v>0</v>
      </c>
      <c r="J14" s="172"/>
      <c r="K14" s="212"/>
      <c r="L14" s="212"/>
      <c r="M14" s="212"/>
      <c r="N14" s="212"/>
      <c r="O14" s="192"/>
      <c r="P14" s="192"/>
      <c r="Q14" s="217"/>
      <c r="R14" s="218"/>
      <c r="S14" s="219"/>
      <c r="T14" s="191"/>
      <c r="U14" s="191"/>
    </row>
    <row r="15" spans="1:21" ht="21.75" customHeight="1">
      <c r="A15" s="20"/>
      <c r="B15" s="181" t="s">
        <v>24</v>
      </c>
      <c r="C15" s="181"/>
      <c r="D15" s="181"/>
      <c r="E15" s="181"/>
      <c r="F15" s="181"/>
      <c r="G15" s="181"/>
      <c r="H15" s="182"/>
      <c r="I15" s="171">
        <v>0</v>
      </c>
      <c r="J15" s="172"/>
      <c r="K15" s="212"/>
      <c r="L15" s="212"/>
      <c r="M15" s="212"/>
      <c r="N15" s="212"/>
      <c r="O15" s="192"/>
      <c r="P15" s="192"/>
      <c r="Q15" s="217"/>
      <c r="R15" s="218"/>
      <c r="S15" s="219"/>
      <c r="T15" s="191"/>
      <c r="U15" s="191"/>
    </row>
    <row r="16" spans="1:21" ht="21.75" customHeight="1">
      <c r="A16" s="20"/>
      <c r="B16" s="181" t="s">
        <v>25</v>
      </c>
      <c r="C16" s="181"/>
      <c r="D16" s="181"/>
      <c r="E16" s="181"/>
      <c r="F16" s="181"/>
      <c r="G16" s="181"/>
      <c r="H16" s="182"/>
      <c r="I16" s="171">
        <v>7</v>
      </c>
      <c r="J16" s="172"/>
      <c r="K16" s="212"/>
      <c r="L16" s="212"/>
      <c r="M16" s="212"/>
      <c r="N16" s="212"/>
      <c r="O16" s="192"/>
      <c r="P16" s="192"/>
      <c r="Q16" s="217"/>
      <c r="R16" s="218"/>
      <c r="S16" s="219"/>
      <c r="T16" s="191"/>
      <c r="U16" s="191"/>
    </row>
    <row r="17" spans="1:21" ht="21.75" customHeight="1">
      <c r="A17" s="21"/>
      <c r="B17" s="196" t="s">
        <v>26</v>
      </c>
      <c r="C17" s="196"/>
      <c r="D17" s="196"/>
      <c r="E17" s="196"/>
      <c r="F17" s="196"/>
      <c r="G17" s="196"/>
      <c r="H17" s="197"/>
      <c r="I17" s="198">
        <v>7</v>
      </c>
      <c r="J17" s="199"/>
      <c r="K17" s="203"/>
      <c r="L17" s="203"/>
      <c r="M17" s="203"/>
      <c r="N17" s="203"/>
      <c r="O17" s="193"/>
      <c r="P17" s="193"/>
      <c r="Q17" s="186"/>
      <c r="R17" s="187"/>
      <c r="S17" s="188"/>
      <c r="T17" s="170"/>
      <c r="U17" s="170"/>
    </row>
    <row r="18" spans="1:21" ht="21.75" customHeight="1">
      <c r="A18" s="40" t="s">
        <v>27</v>
      </c>
      <c r="B18" s="194" t="s">
        <v>28</v>
      </c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233">
        <f>Q12</f>
        <v>180275.26765599998</v>
      </c>
      <c r="R18" s="234"/>
      <c r="S18" s="235"/>
      <c r="T18" s="229"/>
      <c r="U18" s="230"/>
    </row>
    <row r="19" spans="1:21" ht="21.75" customHeight="1" thickBot="1">
      <c r="A19" s="21"/>
      <c r="B19" s="227" t="s">
        <v>29</v>
      </c>
      <c r="C19" s="228"/>
      <c r="D19" s="228"/>
      <c r="E19" s="228"/>
      <c r="F19" s="202" t="str">
        <f>BAHTTEXT(Q19)</f>
        <v>หนึ่งแสนแปดหมื่นบาทถ้วน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36">
        <f>FLOOR(Q18,1000)</f>
        <v>180000</v>
      </c>
      <c r="R19" s="237"/>
      <c r="S19" s="238"/>
      <c r="T19" s="231" t="s">
        <v>30</v>
      </c>
      <c r="U19" s="232"/>
    </row>
    <row r="20" spans="1:21" ht="21.75" customHeight="1" thickTop="1">
      <c r="A20" s="14" t="s">
        <v>15</v>
      </c>
      <c r="B20" s="226" t="s">
        <v>117</v>
      </c>
      <c r="C20" s="226"/>
      <c r="D20" s="226"/>
      <c r="E20" s="226"/>
      <c r="F20" s="226"/>
      <c r="G20" s="204">
        <v>900</v>
      </c>
      <c r="H20" s="204"/>
      <c r="I20" s="204"/>
      <c r="J20" s="189" t="s">
        <v>114</v>
      </c>
      <c r="K20" s="189"/>
      <c r="L20" s="189"/>
      <c r="M20" s="190"/>
      <c r="N20" s="190"/>
      <c r="O20" s="190"/>
      <c r="P20" s="190"/>
      <c r="Q20" s="190"/>
      <c r="R20" s="190"/>
      <c r="S20" s="190"/>
      <c r="T20" s="190"/>
      <c r="U20" s="190"/>
    </row>
    <row r="21" spans="1:21" ht="21.75" customHeight="1">
      <c r="A21" s="22" t="s">
        <v>15</v>
      </c>
      <c r="B21" s="185" t="s">
        <v>116</v>
      </c>
      <c r="C21" s="185"/>
      <c r="D21" s="185"/>
      <c r="E21" s="185"/>
      <c r="F21" s="185"/>
      <c r="G21" s="183">
        <v>200</v>
      </c>
      <c r="H21" s="183"/>
      <c r="I21" s="183"/>
      <c r="J21" s="201" t="s">
        <v>115</v>
      </c>
      <c r="K21" s="201"/>
      <c r="L21" s="201"/>
      <c r="M21" s="200"/>
      <c r="N21" s="200"/>
      <c r="O21" s="200"/>
      <c r="P21" s="200"/>
      <c r="Q21" s="200"/>
      <c r="R21" s="200"/>
      <c r="S21" s="200"/>
      <c r="T21" s="200"/>
      <c r="U21" s="200"/>
    </row>
    <row r="22" spans="1:2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>
      <c r="A23" s="17" t="s">
        <v>79</v>
      </c>
      <c r="B23" s="184" t="s">
        <v>35</v>
      </c>
      <c r="C23" s="184"/>
      <c r="D23" s="184"/>
      <c r="E23" s="175" t="s">
        <v>84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84"/>
      <c r="P23" s="184"/>
      <c r="Q23" s="184"/>
      <c r="R23" s="184"/>
      <c r="S23" s="184"/>
      <c r="T23" s="184"/>
      <c r="U23" s="27"/>
    </row>
    <row r="24" spans="1:21">
      <c r="A24" s="17"/>
      <c r="B24" s="184"/>
      <c r="C24" s="184"/>
      <c r="D24" s="184"/>
      <c r="E24" s="175" t="s">
        <v>92</v>
      </c>
      <c r="F24" s="175"/>
      <c r="G24" s="175"/>
      <c r="H24" s="175"/>
      <c r="I24" s="175"/>
      <c r="J24" s="175"/>
      <c r="K24" s="175"/>
      <c r="L24" s="175"/>
      <c r="M24" s="175"/>
      <c r="N24" s="175"/>
      <c r="O24" s="184"/>
      <c r="P24" s="184"/>
      <c r="Q24" s="184"/>
      <c r="R24" s="184"/>
      <c r="S24" s="184"/>
      <c r="T24" s="184"/>
      <c r="U24" s="25"/>
    </row>
    <row r="25" spans="1:21">
      <c r="A25" s="17"/>
      <c r="B25" s="26"/>
      <c r="C25" s="26"/>
      <c r="D25" s="26"/>
      <c r="E25" s="137" t="s">
        <v>83</v>
      </c>
      <c r="F25" s="137"/>
      <c r="G25" s="137"/>
      <c r="H25" s="137"/>
      <c r="I25" s="137"/>
      <c r="J25" s="137"/>
      <c r="K25" s="137"/>
      <c r="L25" s="137"/>
      <c r="M25" s="137"/>
      <c r="N25" s="137"/>
      <c r="O25" s="26"/>
      <c r="P25" s="26"/>
      <c r="Q25" s="26"/>
      <c r="R25" s="26"/>
      <c r="S25" s="26"/>
      <c r="T25" s="26"/>
      <c r="U25" s="25"/>
    </row>
    <row r="26" spans="1:21">
      <c r="A26" t="s">
        <v>80</v>
      </c>
      <c r="B26" s="184" t="s">
        <v>35</v>
      </c>
      <c r="C26" s="184"/>
      <c r="D26" s="184"/>
      <c r="E26" s="175" t="s">
        <v>85</v>
      </c>
      <c r="F26" s="175"/>
      <c r="G26" s="175"/>
      <c r="H26" s="175"/>
      <c r="I26" s="175"/>
      <c r="J26" s="175"/>
      <c r="K26" s="175"/>
      <c r="L26" s="175"/>
      <c r="M26" s="175"/>
      <c r="N26" s="175"/>
      <c r="O26" s="28"/>
      <c r="P26" s="28"/>
      <c r="Q26" s="28"/>
      <c r="R26" s="28"/>
      <c r="S26" s="28"/>
      <c r="T26" s="28"/>
      <c r="U26" s="28"/>
    </row>
    <row r="27" spans="1:21" ht="21.75" hidden="1" customHeight="1">
      <c r="B27" s="184"/>
      <c r="C27" s="184"/>
      <c r="D27" s="184"/>
      <c r="E27" s="240" t="s">
        <v>36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</row>
    <row r="28" spans="1:21" hidden="1">
      <c r="B28" s="184" t="s">
        <v>35</v>
      </c>
      <c r="C28" s="184"/>
      <c r="D28" s="184"/>
      <c r="E28" s="175" t="s">
        <v>40</v>
      </c>
      <c r="F28" s="175"/>
      <c r="G28" s="175"/>
      <c r="H28" s="175"/>
      <c r="I28" s="175"/>
      <c r="J28" s="175"/>
      <c r="K28" s="175"/>
      <c r="L28" s="175"/>
      <c r="M28" s="175"/>
      <c r="N28" s="175"/>
      <c r="O28" s="23"/>
      <c r="P28" s="23"/>
      <c r="Q28" s="23"/>
      <c r="R28" s="23"/>
      <c r="S28" s="23"/>
      <c r="T28" s="23"/>
      <c r="U28" s="25"/>
    </row>
    <row r="29" spans="1:21" hidden="1">
      <c r="B29" s="184"/>
      <c r="C29" s="184"/>
      <c r="D29" s="184"/>
      <c r="E29" s="175" t="s">
        <v>36</v>
      </c>
      <c r="F29" s="175"/>
      <c r="G29" s="175"/>
      <c r="H29" s="175"/>
      <c r="I29" s="175"/>
      <c r="J29" s="175"/>
      <c r="K29" s="175"/>
      <c r="L29" s="175"/>
      <c r="M29" s="175"/>
      <c r="N29" s="175"/>
      <c r="O29" s="23"/>
      <c r="P29" s="23"/>
      <c r="Q29" s="23"/>
      <c r="R29" s="23"/>
      <c r="S29" s="23"/>
      <c r="T29" s="23"/>
      <c r="U29" s="25"/>
    </row>
    <row r="30" spans="1:21" hidden="1">
      <c r="B30" s="24"/>
      <c r="C30" s="24" t="s">
        <v>37</v>
      </c>
      <c r="D30" s="24"/>
      <c r="E30" s="24" t="s">
        <v>38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4"/>
      <c r="Q30" s="24"/>
      <c r="R30" s="24"/>
      <c r="S30" s="24"/>
      <c r="T30" s="24"/>
      <c r="U30" s="25"/>
    </row>
    <row r="31" spans="1:21" hidden="1">
      <c r="B31" s="24"/>
      <c r="C31" s="24"/>
      <c r="D31" s="24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"/>
      <c r="P31" s="23"/>
      <c r="Q31" s="23"/>
      <c r="R31" s="23"/>
      <c r="S31" s="23"/>
      <c r="T31" s="23"/>
      <c r="U31" s="23"/>
    </row>
    <row r="32" spans="1:21">
      <c r="E32" s="24" t="s">
        <v>93</v>
      </c>
    </row>
    <row r="33" spans="1:21">
      <c r="E33" s="24" t="s">
        <v>106</v>
      </c>
    </row>
    <row r="34" spans="1:21">
      <c r="A34" t="s">
        <v>81</v>
      </c>
      <c r="B34" s="184" t="s">
        <v>35</v>
      </c>
      <c r="C34" s="184"/>
      <c r="D34" s="184"/>
      <c r="E34" s="175" t="s">
        <v>86</v>
      </c>
      <c r="F34" s="175"/>
      <c r="G34" s="175"/>
      <c r="H34" s="175"/>
      <c r="I34" s="175"/>
      <c r="J34" s="175"/>
      <c r="K34" s="175"/>
      <c r="L34" s="175"/>
      <c r="M34" s="175"/>
      <c r="N34" s="175"/>
      <c r="O34" s="28"/>
      <c r="P34" s="28"/>
      <c r="Q34" s="28"/>
      <c r="R34" s="28"/>
      <c r="S34" s="28"/>
      <c r="T34" s="28"/>
      <c r="U34" s="28"/>
    </row>
    <row r="35" spans="1:21">
      <c r="B35" s="184"/>
      <c r="C35" s="184"/>
      <c r="D35" s="184"/>
      <c r="E35" s="240" t="s">
        <v>94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</row>
    <row r="36" spans="1:21">
      <c r="B36" s="26"/>
      <c r="C36" s="26"/>
      <c r="D36" s="26"/>
      <c r="E36" s="29" t="s">
        <v>95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>
      <c r="A37" t="s">
        <v>82</v>
      </c>
      <c r="B37" s="184" t="s">
        <v>35</v>
      </c>
      <c r="C37" s="184"/>
      <c r="D37" s="184"/>
      <c r="E37" s="175" t="s">
        <v>87</v>
      </c>
      <c r="F37" s="175"/>
      <c r="G37" s="175"/>
      <c r="H37" s="175"/>
      <c r="I37" s="175"/>
      <c r="J37" s="175"/>
      <c r="K37" s="175"/>
      <c r="L37" s="175"/>
      <c r="M37" s="175"/>
      <c r="N37" s="175"/>
      <c r="O37" s="23"/>
      <c r="P37" s="23"/>
      <c r="Q37" s="23"/>
      <c r="R37" s="23"/>
      <c r="S37" s="23"/>
      <c r="T37" s="23"/>
      <c r="U37" s="25"/>
    </row>
    <row r="38" spans="1:21">
      <c r="B38" s="184"/>
      <c r="C38" s="184"/>
      <c r="D38" s="184"/>
      <c r="E38" s="175" t="s">
        <v>113</v>
      </c>
      <c r="F38" s="175"/>
      <c r="G38" s="175"/>
      <c r="H38" s="175"/>
      <c r="I38" s="175"/>
      <c r="J38" s="175"/>
      <c r="K38" s="175"/>
      <c r="L38" s="175"/>
      <c r="M38" s="175"/>
      <c r="N38" s="175"/>
      <c r="O38" s="23"/>
      <c r="P38" s="23"/>
      <c r="Q38" s="23"/>
      <c r="R38" s="23"/>
      <c r="S38" s="23"/>
      <c r="T38" s="23"/>
      <c r="U38" s="25"/>
    </row>
    <row r="39" spans="1:21">
      <c r="B39" s="26"/>
      <c r="C39" s="26"/>
      <c r="D39" s="26"/>
      <c r="E39" s="24" t="s">
        <v>107</v>
      </c>
      <c r="F39" s="137"/>
      <c r="G39" s="137"/>
      <c r="H39" s="137"/>
      <c r="I39" s="137"/>
      <c r="J39" s="137"/>
      <c r="K39" s="137"/>
      <c r="L39" s="137"/>
      <c r="M39" s="137"/>
      <c r="N39" s="137"/>
      <c r="O39" s="23"/>
      <c r="P39" s="23"/>
      <c r="Q39" s="23"/>
      <c r="R39" s="23"/>
      <c r="S39" s="23"/>
      <c r="T39" s="23"/>
      <c r="U39" s="25"/>
    </row>
    <row r="40" spans="1:21">
      <c r="B40" s="24"/>
      <c r="C40" s="24"/>
      <c r="D40" s="24"/>
      <c r="E40" s="24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24"/>
      <c r="Q40" s="24"/>
      <c r="R40" s="24"/>
      <c r="S40" s="24"/>
      <c r="T40" s="24"/>
      <c r="U40" s="25"/>
    </row>
    <row r="41" spans="1:21">
      <c r="B41" s="24"/>
      <c r="C41" s="24"/>
      <c r="D41" s="24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"/>
      <c r="P41" s="23"/>
      <c r="Q41" s="23"/>
      <c r="R41" s="23"/>
      <c r="S41" s="23"/>
      <c r="T41" s="23"/>
      <c r="U41" s="23"/>
    </row>
    <row r="42" spans="1:21">
      <c r="E42" s="24"/>
    </row>
    <row r="43" spans="1:21">
      <c r="B43" s="24"/>
      <c r="C43" s="24"/>
      <c r="D43" s="24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"/>
      <c r="P43" s="23"/>
      <c r="Q43" s="23"/>
      <c r="R43" s="23"/>
      <c r="S43" s="23"/>
      <c r="T43" s="23"/>
      <c r="U43" s="23"/>
    </row>
    <row r="44" spans="1:21"/>
    <row r="45" spans="1:21"/>
    <row r="46" spans="1:21"/>
    <row r="47" spans="1:21"/>
    <row r="48" spans="1:21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</sheetData>
  <mergeCells count="98">
    <mergeCell ref="E41:N41"/>
    <mergeCell ref="E43:N43"/>
    <mergeCell ref="B27:D27"/>
    <mergeCell ref="E27:M27"/>
    <mergeCell ref="N27:U27"/>
    <mergeCell ref="B34:D34"/>
    <mergeCell ref="E31:N31"/>
    <mergeCell ref="B29:D29"/>
    <mergeCell ref="E29:N29"/>
    <mergeCell ref="E34:N34"/>
    <mergeCell ref="B38:D38"/>
    <mergeCell ref="E38:N38"/>
    <mergeCell ref="B35:D35"/>
    <mergeCell ref="E35:M35"/>
    <mergeCell ref="N35:U35"/>
    <mergeCell ref="B37:D37"/>
    <mergeCell ref="E6:U6"/>
    <mergeCell ref="N9:U9"/>
    <mergeCell ref="B24:D24"/>
    <mergeCell ref="E24:N24"/>
    <mergeCell ref="O24:R24"/>
    <mergeCell ref="S24:T24"/>
    <mergeCell ref="S23:T23"/>
    <mergeCell ref="B20:F20"/>
    <mergeCell ref="B19:E19"/>
    <mergeCell ref="B23:D23"/>
    <mergeCell ref="E23:N23"/>
    <mergeCell ref="O23:R23"/>
    <mergeCell ref="T18:U18"/>
    <mergeCell ref="T19:U19"/>
    <mergeCell ref="Q18:S18"/>
    <mergeCell ref="Q19:S19"/>
    <mergeCell ref="A2:U2"/>
    <mergeCell ref="A3:U3"/>
    <mergeCell ref="B4:D4"/>
    <mergeCell ref="B5:D5"/>
    <mergeCell ref="E4:U4"/>
    <mergeCell ref="E5:U5"/>
    <mergeCell ref="K15:N15"/>
    <mergeCell ref="K16:N16"/>
    <mergeCell ref="K14:N14"/>
    <mergeCell ref="O15:P15"/>
    <mergeCell ref="Q15:S15"/>
    <mergeCell ref="Q16:S16"/>
    <mergeCell ref="T14:U14"/>
    <mergeCell ref="Q13:S13"/>
    <mergeCell ref="Q14:S14"/>
    <mergeCell ref="T15:U15"/>
    <mergeCell ref="O14:P14"/>
    <mergeCell ref="O13:P13"/>
    <mergeCell ref="B6:D6"/>
    <mergeCell ref="T13:U13"/>
    <mergeCell ref="B7:H7"/>
    <mergeCell ref="I7:U7"/>
    <mergeCell ref="B8:P8"/>
    <mergeCell ref="Q8:U8"/>
    <mergeCell ref="J9:K9"/>
    <mergeCell ref="B10:U10"/>
    <mergeCell ref="T12:U12"/>
    <mergeCell ref="T11:U11"/>
    <mergeCell ref="O11:P11"/>
    <mergeCell ref="K12:N12"/>
    <mergeCell ref="K13:N13"/>
    <mergeCell ref="Q11:S11"/>
    <mergeCell ref="Q12:S12"/>
    <mergeCell ref="O12:P12"/>
    <mergeCell ref="B21:F21"/>
    <mergeCell ref="Q17:S17"/>
    <mergeCell ref="J20:L20"/>
    <mergeCell ref="M20:U20"/>
    <mergeCell ref="T16:U16"/>
    <mergeCell ref="O16:P16"/>
    <mergeCell ref="O17:P17"/>
    <mergeCell ref="B18:P18"/>
    <mergeCell ref="B17:H17"/>
    <mergeCell ref="I17:J17"/>
    <mergeCell ref="B16:H16"/>
    <mergeCell ref="M21:U21"/>
    <mergeCell ref="J21:L21"/>
    <mergeCell ref="F19:P19"/>
    <mergeCell ref="K17:N17"/>
    <mergeCell ref="G20:I20"/>
    <mergeCell ref="T17:U17"/>
    <mergeCell ref="I16:J16"/>
    <mergeCell ref="K11:N11"/>
    <mergeCell ref="E37:N37"/>
    <mergeCell ref="B13:J13"/>
    <mergeCell ref="B11:J11"/>
    <mergeCell ref="B12:J12"/>
    <mergeCell ref="I15:J15"/>
    <mergeCell ref="B14:H14"/>
    <mergeCell ref="I14:J14"/>
    <mergeCell ref="B15:H15"/>
    <mergeCell ref="G21:I21"/>
    <mergeCell ref="B26:D26"/>
    <mergeCell ref="E26:N26"/>
    <mergeCell ref="B28:D28"/>
    <mergeCell ref="E28:N28"/>
  </mergeCells>
  <phoneticPr fontId="24" type="noConversion"/>
  <printOptions horizontalCentered="1"/>
  <pageMargins left="0" right="0" top="0.27559055118110237" bottom="0.31496062992125984" header="0" footer="0"/>
  <pageSetup paperSize="9" orientation="portrait" horizontalDpi="360" verticalDpi="360" r:id="rId1"/>
  <headerFooter alignWithMargins="0">
    <oddHeader>&amp;Rแบบ ปร.5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33"/>
  </sheetPr>
  <dimension ref="A1:K41"/>
  <sheetViews>
    <sheetView showGridLines="0" tabSelected="1" zoomScaleSheetLayoutView="100" workbookViewId="0">
      <pane ySplit="1290" activePane="bottomLeft"/>
      <selection sqref="A1:XFD1"/>
      <selection pane="bottomLeft" activeCell="E3" sqref="E3:G3"/>
    </sheetView>
  </sheetViews>
  <sheetFormatPr defaultColWidth="0" defaultRowHeight="21.75"/>
  <cols>
    <col min="1" max="1" width="6.7109375" style="3" customWidth="1"/>
    <col min="2" max="2" width="36.7109375" style="12" customWidth="1"/>
    <col min="3" max="3" width="10.140625" style="128" customWidth="1"/>
    <col min="4" max="4" width="8" style="3" customWidth="1"/>
    <col min="5" max="5" width="11.7109375" style="128" customWidth="1"/>
    <col min="6" max="6" width="13.7109375" style="128" customWidth="1"/>
    <col min="7" max="7" width="11.42578125" style="42" customWidth="1"/>
    <col min="8" max="8" width="13.140625" style="128" customWidth="1"/>
    <col min="9" max="9" width="13.7109375" style="128" customWidth="1"/>
    <col min="10" max="10" width="16.42578125" style="3" customWidth="1"/>
    <col min="11" max="11" width="9.140625" style="3" customWidth="1"/>
    <col min="12" max="16384" width="0" style="3" hidden="1"/>
  </cols>
  <sheetData>
    <row r="1" spans="1:11" ht="23.25">
      <c r="I1" s="136"/>
    </row>
    <row r="2" spans="1:11">
      <c r="A2" s="33" t="s">
        <v>108</v>
      </c>
      <c r="B2" s="1"/>
      <c r="C2" s="129"/>
      <c r="D2" s="1"/>
      <c r="E2" s="129"/>
      <c r="F2" s="129"/>
      <c r="G2" s="43"/>
      <c r="H2" s="129"/>
      <c r="I2" s="129" t="s">
        <v>76</v>
      </c>
      <c r="J2" s="1"/>
      <c r="K2" s="2"/>
    </row>
    <row r="3" spans="1:11">
      <c r="A3" s="31" t="s">
        <v>109</v>
      </c>
      <c r="B3" s="34"/>
      <c r="C3" s="130"/>
      <c r="D3" s="5" t="s">
        <v>90</v>
      </c>
      <c r="E3" s="244"/>
      <c r="F3" s="244"/>
      <c r="G3" s="244"/>
      <c r="H3" s="135" t="s">
        <v>8</v>
      </c>
      <c r="I3" s="245"/>
      <c r="J3" s="245"/>
      <c r="K3" s="2"/>
    </row>
    <row r="4" spans="1:11">
      <c r="A4" s="4"/>
      <c r="B4" s="34" t="s">
        <v>74</v>
      </c>
      <c r="C4" s="131"/>
      <c r="D4" s="243" t="s">
        <v>129</v>
      </c>
      <c r="E4" s="243"/>
      <c r="F4" s="243"/>
      <c r="G4" s="243"/>
      <c r="H4" s="243"/>
      <c r="I4" s="243"/>
      <c r="J4" s="5"/>
      <c r="K4" s="2"/>
    </row>
    <row r="5" spans="1:11">
      <c r="A5" s="35"/>
      <c r="B5" s="169" t="s">
        <v>131</v>
      </c>
      <c r="C5" s="6"/>
      <c r="D5" s="6"/>
      <c r="E5" s="6"/>
      <c r="F5" s="152"/>
      <c r="G5" s="152"/>
      <c r="H5" s="152"/>
      <c r="I5" s="152"/>
      <c r="J5" s="6"/>
      <c r="K5" s="2"/>
    </row>
    <row r="6" spans="1:11">
      <c r="A6" s="241" t="s">
        <v>1</v>
      </c>
      <c r="B6" s="246" t="s">
        <v>2</v>
      </c>
      <c r="C6" s="250" t="s">
        <v>3</v>
      </c>
      <c r="D6" s="241" t="s">
        <v>4</v>
      </c>
      <c r="E6" s="251" t="s">
        <v>9</v>
      </c>
      <c r="F6" s="251"/>
      <c r="G6" s="251" t="s">
        <v>10</v>
      </c>
      <c r="H6" s="251"/>
      <c r="I6" s="248" t="s">
        <v>11</v>
      </c>
      <c r="J6" s="241" t="s">
        <v>7</v>
      </c>
      <c r="K6" s="13"/>
    </row>
    <row r="7" spans="1:11">
      <c r="A7" s="242"/>
      <c r="B7" s="247"/>
      <c r="C7" s="249"/>
      <c r="D7" s="242"/>
      <c r="E7" s="134" t="s">
        <v>5</v>
      </c>
      <c r="F7" s="134" t="s">
        <v>6</v>
      </c>
      <c r="G7" s="44" t="s">
        <v>5</v>
      </c>
      <c r="H7" s="134" t="s">
        <v>6</v>
      </c>
      <c r="I7" s="249"/>
      <c r="J7" s="242"/>
      <c r="K7" s="13"/>
    </row>
    <row r="8" spans="1:11">
      <c r="A8" s="165">
        <v>1</v>
      </c>
      <c r="B8" s="161" t="s">
        <v>121</v>
      </c>
      <c r="C8" s="167">
        <v>81</v>
      </c>
      <c r="D8" s="164" t="s">
        <v>127</v>
      </c>
      <c r="E8" s="162" t="s">
        <v>128</v>
      </c>
      <c r="F8" s="162" t="s">
        <v>128</v>
      </c>
      <c r="G8" s="163">
        <v>99</v>
      </c>
      <c r="H8" s="168">
        <f t="shared" ref="H8:H14" si="0">SUM(G8*C8)</f>
        <v>8019</v>
      </c>
      <c r="I8" s="167">
        <f>SUM(H8)</f>
        <v>8019</v>
      </c>
      <c r="J8" s="160"/>
      <c r="K8" s="13"/>
    </row>
    <row r="9" spans="1:11" s="11" customFormat="1" ht="21.75" customHeight="1">
      <c r="A9" s="166">
        <v>2</v>
      </c>
      <c r="B9" s="138" t="s">
        <v>122</v>
      </c>
      <c r="C9" s="132">
        <v>900</v>
      </c>
      <c r="D9" s="139" t="s">
        <v>110</v>
      </c>
      <c r="E9" s="132">
        <v>42.05</v>
      </c>
      <c r="F9" s="132">
        <f t="shared" ref="F9" si="1">SUM(E9*C9)</f>
        <v>37845</v>
      </c>
      <c r="G9" s="133">
        <v>25</v>
      </c>
      <c r="H9" s="132">
        <f t="shared" si="0"/>
        <v>22500</v>
      </c>
      <c r="I9" s="132">
        <f>SUM(H9+F9)</f>
        <v>60345</v>
      </c>
      <c r="J9" s="151" t="s">
        <v>111</v>
      </c>
      <c r="K9" s="37"/>
    </row>
    <row r="10" spans="1:11" s="11" customFormat="1" ht="21.75" customHeight="1">
      <c r="A10" s="166">
        <v>3</v>
      </c>
      <c r="B10" s="138" t="s">
        <v>119</v>
      </c>
      <c r="C10" s="132">
        <v>35</v>
      </c>
      <c r="D10" s="139" t="s">
        <v>75</v>
      </c>
      <c r="E10" s="133">
        <v>105</v>
      </c>
      <c r="F10" s="150">
        <f t="shared" ref="F10:F11" si="2">SUM(E10*C10)</f>
        <v>3675</v>
      </c>
      <c r="G10" s="133">
        <v>0</v>
      </c>
      <c r="H10" s="132">
        <f t="shared" si="0"/>
        <v>0</v>
      </c>
      <c r="I10" s="132">
        <f>SUM(H10+F10)</f>
        <v>3675</v>
      </c>
      <c r="J10" s="10"/>
      <c r="K10" s="37"/>
    </row>
    <row r="11" spans="1:11" s="11" customFormat="1" ht="21.75" customHeight="1">
      <c r="A11" s="166">
        <v>4</v>
      </c>
      <c r="B11" s="138" t="s">
        <v>123</v>
      </c>
      <c r="C11" s="132">
        <v>2</v>
      </c>
      <c r="D11" s="139" t="s">
        <v>120</v>
      </c>
      <c r="E11" s="133">
        <v>1728</v>
      </c>
      <c r="F11" s="150">
        <f t="shared" si="2"/>
        <v>3456</v>
      </c>
      <c r="G11" s="133">
        <v>0</v>
      </c>
      <c r="H11" s="132">
        <f t="shared" si="0"/>
        <v>0</v>
      </c>
      <c r="I11" s="132">
        <f>SUM(H11+F11)</f>
        <v>3456</v>
      </c>
      <c r="J11" s="10"/>
      <c r="K11" s="37"/>
    </row>
    <row r="12" spans="1:11" s="11" customFormat="1" ht="21.75" customHeight="1">
      <c r="A12" s="166">
        <v>5</v>
      </c>
      <c r="B12" s="138" t="s">
        <v>124</v>
      </c>
      <c r="C12" s="132">
        <v>224</v>
      </c>
      <c r="D12" s="139" t="s">
        <v>120</v>
      </c>
      <c r="E12" s="133">
        <v>15.92</v>
      </c>
      <c r="F12" s="150">
        <f t="shared" ref="F12" si="3">SUM(E12*C12)</f>
        <v>3566.08</v>
      </c>
      <c r="G12" s="133">
        <v>0</v>
      </c>
      <c r="H12" s="132">
        <f t="shared" si="0"/>
        <v>0</v>
      </c>
      <c r="I12" s="132">
        <f>SUM(H12+F12)</f>
        <v>3566.08</v>
      </c>
      <c r="J12" s="10"/>
      <c r="K12" s="37"/>
    </row>
    <row r="13" spans="1:11" s="11" customFormat="1" ht="21.75" customHeight="1">
      <c r="A13" s="166">
        <v>6</v>
      </c>
      <c r="B13" s="138" t="s">
        <v>125</v>
      </c>
      <c r="C13" s="132">
        <v>8</v>
      </c>
      <c r="D13" s="139" t="s">
        <v>120</v>
      </c>
      <c r="E13" s="133">
        <v>24.1</v>
      </c>
      <c r="F13" s="150">
        <f t="shared" ref="F13:F14" si="4">SUM(E13*C13)</f>
        <v>192.8</v>
      </c>
      <c r="G13" s="133">
        <v>0</v>
      </c>
      <c r="H13" s="132">
        <f t="shared" si="0"/>
        <v>0</v>
      </c>
      <c r="I13" s="132">
        <f t="shared" ref="I13:I14" si="5">SUM(H13+F13)</f>
        <v>192.8</v>
      </c>
      <c r="J13" s="10"/>
      <c r="K13" s="37"/>
    </row>
    <row r="14" spans="1:11" s="11" customFormat="1" ht="21.75" customHeight="1">
      <c r="A14" s="166">
        <v>7</v>
      </c>
      <c r="B14" s="138" t="s">
        <v>126</v>
      </c>
      <c r="C14" s="132">
        <v>4</v>
      </c>
      <c r="D14" s="139" t="s">
        <v>120</v>
      </c>
      <c r="E14" s="133">
        <v>17.920000000000002</v>
      </c>
      <c r="F14" s="150">
        <f t="shared" si="4"/>
        <v>71.680000000000007</v>
      </c>
      <c r="G14" s="133">
        <v>0</v>
      </c>
      <c r="H14" s="132">
        <f t="shared" si="0"/>
        <v>0</v>
      </c>
      <c r="I14" s="132">
        <f t="shared" si="5"/>
        <v>71.680000000000007</v>
      </c>
      <c r="J14" s="10"/>
      <c r="K14" s="37"/>
    </row>
    <row r="15" spans="1:11" s="8" customFormat="1" ht="21.75" customHeight="1">
      <c r="A15" s="7"/>
      <c r="B15" s="138"/>
      <c r="C15" s="132"/>
      <c r="D15" s="139"/>
      <c r="E15" s="133"/>
      <c r="F15" s="150"/>
      <c r="G15" s="133"/>
      <c r="H15" s="132"/>
      <c r="I15" s="132"/>
      <c r="J15" s="149"/>
      <c r="K15" s="36"/>
    </row>
    <row r="16" spans="1:11" s="8" customFormat="1" ht="21.75" customHeight="1">
      <c r="A16" s="7"/>
      <c r="B16" s="143"/>
      <c r="C16" s="142"/>
      <c r="D16" s="144"/>
      <c r="E16" s="142"/>
      <c r="F16" s="142"/>
      <c r="G16" s="140"/>
      <c r="H16" s="141"/>
      <c r="I16" s="142"/>
      <c r="J16" s="149"/>
      <c r="K16" s="36"/>
    </row>
    <row r="17" spans="1:11" s="8" customFormat="1" ht="21.75" customHeight="1">
      <c r="A17" s="7"/>
      <c r="B17" s="159"/>
      <c r="C17" s="142"/>
      <c r="D17" s="144"/>
      <c r="E17" s="142"/>
      <c r="F17" s="142"/>
      <c r="G17" s="140"/>
      <c r="H17" s="141"/>
      <c r="I17" s="142"/>
      <c r="J17" s="149"/>
      <c r="K17" s="36"/>
    </row>
    <row r="18" spans="1:11" s="8" customFormat="1" ht="21.75" customHeight="1">
      <c r="A18" s="7"/>
      <c r="B18" s="143"/>
      <c r="C18" s="142"/>
      <c r="D18" s="144"/>
      <c r="E18" s="142"/>
      <c r="F18" s="142"/>
      <c r="G18" s="140"/>
      <c r="H18" s="141"/>
      <c r="I18" s="142"/>
      <c r="J18" s="149"/>
      <c r="K18" s="36"/>
    </row>
    <row r="19" spans="1:11" s="8" customFormat="1" ht="21.75" customHeight="1">
      <c r="A19" s="7"/>
      <c r="B19" s="143"/>
      <c r="C19" s="142"/>
      <c r="D19" s="144"/>
      <c r="E19" s="142"/>
      <c r="F19" s="142"/>
      <c r="G19" s="140"/>
      <c r="H19" s="141"/>
      <c r="I19" s="142"/>
      <c r="J19" s="149"/>
      <c r="K19" s="36"/>
    </row>
    <row r="20" spans="1:11" s="8" customFormat="1" ht="21.75" customHeight="1">
      <c r="A20" s="7"/>
      <c r="B20" s="9"/>
      <c r="C20" s="142"/>
      <c r="D20" s="144"/>
      <c r="E20" s="142"/>
      <c r="F20" s="142"/>
      <c r="G20" s="140"/>
      <c r="H20" s="141"/>
      <c r="I20" s="142"/>
      <c r="J20" s="149"/>
      <c r="K20" s="36"/>
    </row>
    <row r="21" spans="1:11" s="8" customFormat="1" ht="21.75" customHeight="1">
      <c r="A21" s="7"/>
      <c r="B21" s="148"/>
      <c r="C21" s="142"/>
      <c r="D21" s="144"/>
      <c r="E21" s="142"/>
      <c r="F21" s="142"/>
      <c r="G21" s="140"/>
      <c r="H21" s="141"/>
      <c r="I21" s="142"/>
      <c r="J21" s="149"/>
      <c r="K21" s="36"/>
    </row>
    <row r="22" spans="1:11" s="8" customFormat="1" ht="21.75" customHeight="1">
      <c r="A22" s="153"/>
      <c r="B22" s="154" t="s">
        <v>43</v>
      </c>
      <c r="C22" s="155"/>
      <c r="D22" s="156"/>
      <c r="E22" s="155"/>
      <c r="F22" s="155">
        <f>SUM(F9:F21)</f>
        <v>48806.560000000005</v>
      </c>
      <c r="G22" s="157"/>
      <c r="H22" s="155">
        <f>SUM(H8:H21)</f>
        <v>30519</v>
      </c>
      <c r="I22" s="155">
        <f>SUM(I8:I21)</f>
        <v>79325.56</v>
      </c>
      <c r="J22" s="158"/>
      <c r="K22" s="36"/>
    </row>
    <row r="23" spans="1:11">
      <c r="K23" s="13"/>
    </row>
    <row r="24" spans="1:11">
      <c r="K24" s="13"/>
    </row>
    <row r="25" spans="1:11">
      <c r="K25" s="13"/>
    </row>
    <row r="26" spans="1:11">
      <c r="K26" s="13"/>
    </row>
    <row r="27" spans="1:11">
      <c r="K27" s="13"/>
    </row>
    <row r="28" spans="1:11">
      <c r="K28" s="13"/>
    </row>
    <row r="29" spans="1:11">
      <c r="K29" s="13"/>
    </row>
    <row r="30" spans="1:11">
      <c r="K30" s="13"/>
    </row>
    <row r="31" spans="1:11">
      <c r="K31" s="13"/>
    </row>
    <row r="32" spans="1:11">
      <c r="K32" s="13"/>
    </row>
    <row r="33" spans="11:11">
      <c r="K33" s="13"/>
    </row>
    <row r="34" spans="11:11">
      <c r="K34" s="13"/>
    </row>
    <row r="35" spans="11:11">
      <c r="K35" s="13"/>
    </row>
    <row r="36" spans="11:11">
      <c r="K36" s="13"/>
    </row>
    <row r="37" spans="11:11">
      <c r="K37" s="13"/>
    </row>
    <row r="38" spans="11:11">
      <c r="K38" s="13"/>
    </row>
    <row r="39" spans="11:11">
      <c r="K39" s="13"/>
    </row>
    <row r="40" spans="11:11">
      <c r="K40" s="13"/>
    </row>
    <row r="41" spans="11:11">
      <c r="K41" s="13"/>
    </row>
  </sheetData>
  <sheetProtection formatCells="0" insertHyperlinks="0"/>
  <mergeCells count="11">
    <mergeCell ref="J6:J7"/>
    <mergeCell ref="D4:I4"/>
    <mergeCell ref="E3:G3"/>
    <mergeCell ref="I3:J3"/>
    <mergeCell ref="A6:A7"/>
    <mergeCell ref="B6:B7"/>
    <mergeCell ref="I6:I7"/>
    <mergeCell ref="D6:D7"/>
    <mergeCell ref="C6:C7"/>
    <mergeCell ref="E6:F6"/>
    <mergeCell ref="G6:H6"/>
  </mergeCells>
  <phoneticPr fontId="2" type="noConversion"/>
  <printOptions horizontalCentered="1"/>
  <pageMargins left="0.23622047244094491" right="0.23622047244094491" top="0.70866141732283472" bottom="0.41" header="0.70866141732283472" footer="0.15748031496062992"/>
  <pageSetup paperSize="9" orientation="landscape" horizontalDpi="300" verticalDpi="300" r:id="rId1"/>
  <headerFooter alignWithMargins="0">
    <oddHeader>&amp;Rแบบ ปร.4</oddHeader>
    <oddFooter>&amp;C&amp;9&amp;F&amp;R&amp;11แผ่นที่ 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42"/>
  <sheetViews>
    <sheetView topLeftCell="A7" workbookViewId="0">
      <selection activeCell="E34" sqref="E34:N34"/>
    </sheetView>
  </sheetViews>
  <sheetFormatPr defaultRowHeight="21.75"/>
  <cols>
    <col min="1" max="1" width="7.7109375" customWidth="1"/>
    <col min="4" max="4" width="2.7109375" customWidth="1"/>
    <col min="5" max="5" width="7.42578125" customWidth="1"/>
    <col min="6" max="6" width="3.5703125" customWidth="1"/>
    <col min="7" max="7" width="2.85546875" customWidth="1"/>
    <col min="8" max="8" width="6.28515625" customWidth="1"/>
    <col min="9" max="9" width="9.140625" hidden="1" customWidth="1"/>
    <col min="10" max="10" width="9.28515625" customWidth="1"/>
    <col min="11" max="11" width="6.85546875" customWidth="1"/>
    <col min="12" max="12" width="1.85546875" customWidth="1"/>
    <col min="13" max="13" width="2.5703125" customWidth="1"/>
    <col min="14" max="14" width="9.140625" hidden="1" customWidth="1"/>
    <col min="15" max="15" width="3.42578125" customWidth="1"/>
    <col min="16" max="16" width="1.28515625" customWidth="1"/>
    <col min="17" max="17" width="4.85546875" customWidth="1"/>
    <col min="18" max="18" width="4.42578125" customWidth="1"/>
    <col min="19" max="19" width="1.140625" customWidth="1"/>
    <col min="20" max="20" width="4.42578125" customWidth="1"/>
    <col min="22" max="22" width="2.42578125" customWidth="1"/>
  </cols>
  <sheetData>
    <row r="1" spans="1:22" ht="23.25">
      <c r="U1" s="41" t="s">
        <v>39</v>
      </c>
    </row>
    <row r="2" spans="1:22" ht="21.75" customHeight="1">
      <c r="A2" s="220" t="s">
        <v>14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 ht="21.75" customHeight="1">
      <c r="A3" s="221" t="s">
        <v>88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</row>
    <row r="4" spans="1:22" ht="21.75" customHeight="1">
      <c r="A4" s="14" t="s">
        <v>15</v>
      </c>
      <c r="B4" s="222" t="s">
        <v>16</v>
      </c>
      <c r="C4" s="222"/>
      <c r="D4" s="222"/>
      <c r="E4" s="252" t="s">
        <v>96</v>
      </c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</row>
    <row r="5" spans="1:22" ht="21.75" customHeight="1">
      <c r="A5" s="15" t="s">
        <v>15</v>
      </c>
      <c r="B5" s="205" t="s">
        <v>17</v>
      </c>
      <c r="C5" s="205"/>
      <c r="D5" s="205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</row>
    <row r="6" spans="1:22" ht="21.75" customHeight="1">
      <c r="A6" s="15" t="s">
        <v>15</v>
      </c>
      <c r="B6" s="205" t="s">
        <v>18</v>
      </c>
      <c r="C6" s="205"/>
      <c r="D6" s="205"/>
      <c r="E6" s="225" t="s">
        <v>89</v>
      </c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</row>
    <row r="7" spans="1:22" ht="21.75" customHeight="1">
      <c r="A7" s="15" t="s">
        <v>15</v>
      </c>
      <c r="B7" s="205" t="s">
        <v>19</v>
      </c>
      <c r="C7" s="205"/>
      <c r="D7" s="205"/>
      <c r="E7" s="205"/>
      <c r="F7" s="205"/>
      <c r="G7" s="205"/>
      <c r="H7" s="205"/>
      <c r="I7" s="205" t="s">
        <v>91</v>
      </c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</row>
    <row r="8" spans="1:22" ht="21.75" customHeight="1">
      <c r="A8" s="15" t="s">
        <v>15</v>
      </c>
      <c r="B8" s="206" t="s">
        <v>0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 t="s">
        <v>8</v>
      </c>
      <c r="R8" s="206"/>
      <c r="S8" s="206"/>
      <c r="T8" s="206"/>
      <c r="U8" s="206"/>
      <c r="V8" s="206"/>
    </row>
    <row r="9" spans="1:22" ht="21.75" customHeight="1">
      <c r="A9" s="15" t="s">
        <v>15</v>
      </c>
      <c r="B9" s="38" t="s">
        <v>41</v>
      </c>
      <c r="C9" s="38"/>
      <c r="D9" s="38"/>
      <c r="E9" s="38"/>
      <c r="F9" s="38"/>
      <c r="G9" s="38"/>
      <c r="H9" s="38"/>
      <c r="I9" s="38"/>
      <c r="J9" s="207">
        <v>1</v>
      </c>
      <c r="K9" s="207"/>
      <c r="L9" s="16" t="s">
        <v>13</v>
      </c>
      <c r="M9" s="32"/>
      <c r="N9" s="205"/>
      <c r="O9" s="205"/>
      <c r="P9" s="205"/>
      <c r="Q9" s="205"/>
      <c r="R9" s="205"/>
      <c r="S9" s="205"/>
      <c r="T9" s="205"/>
      <c r="U9" s="205"/>
      <c r="V9" s="205"/>
    </row>
    <row r="10" spans="1:22" s="17" customFormat="1" ht="21.75" customHeight="1">
      <c r="A10" s="15" t="s">
        <v>15</v>
      </c>
      <c r="B10" s="208" t="s">
        <v>77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</row>
    <row r="11" spans="1:22" ht="21.75" customHeight="1" thickBot="1">
      <c r="A11" s="39" t="s">
        <v>1</v>
      </c>
      <c r="B11" s="174" t="s">
        <v>2</v>
      </c>
      <c r="C11" s="174"/>
      <c r="D11" s="174"/>
      <c r="E11" s="174"/>
      <c r="F11" s="174"/>
      <c r="G11" s="174"/>
      <c r="H11" s="174"/>
      <c r="I11" s="174"/>
      <c r="J11" s="174"/>
      <c r="K11" s="173" t="s">
        <v>20</v>
      </c>
      <c r="L11" s="174"/>
      <c r="M11" s="174"/>
      <c r="N11" s="174"/>
      <c r="O11" s="174" t="s">
        <v>42</v>
      </c>
      <c r="P11" s="174"/>
      <c r="Q11" s="174"/>
      <c r="R11" s="173" t="s">
        <v>21</v>
      </c>
      <c r="S11" s="174"/>
      <c r="T11" s="174"/>
      <c r="U11" s="174" t="s">
        <v>7</v>
      </c>
      <c r="V11" s="174"/>
    </row>
    <row r="12" spans="1:22" ht="21.75" customHeight="1" thickTop="1">
      <c r="A12" s="18">
        <v>1</v>
      </c>
      <c r="B12" s="179" t="s">
        <v>78</v>
      </c>
      <c r="C12" s="180"/>
      <c r="D12" s="180"/>
      <c r="E12" s="180"/>
      <c r="F12" s="180"/>
      <c r="G12" s="180"/>
      <c r="H12" s="180"/>
      <c r="I12" s="180"/>
      <c r="J12" s="180"/>
      <c r="K12" s="211">
        <v>28945.4</v>
      </c>
      <c r="L12" s="211"/>
      <c r="M12" s="211"/>
      <c r="N12" s="211"/>
      <c r="O12" s="216">
        <f>'หาค่า F'!AB24</f>
        <v>1.2707999999999999</v>
      </c>
      <c r="P12" s="216"/>
      <c r="Q12" s="216"/>
      <c r="R12" s="213">
        <f>K12*O12</f>
        <v>36783.814319999998</v>
      </c>
      <c r="S12" s="214"/>
      <c r="T12" s="215"/>
      <c r="U12" s="210"/>
      <c r="V12" s="210"/>
    </row>
    <row r="13" spans="1:22" ht="21.75" customHeight="1">
      <c r="A13" s="19"/>
      <c r="B13" s="176" t="s">
        <v>22</v>
      </c>
      <c r="C13" s="177"/>
      <c r="D13" s="177"/>
      <c r="E13" s="177"/>
      <c r="F13" s="177"/>
      <c r="G13" s="177"/>
      <c r="H13" s="177"/>
      <c r="I13" s="177"/>
      <c r="J13" s="178"/>
      <c r="K13" s="212"/>
      <c r="L13" s="212"/>
      <c r="M13" s="212"/>
      <c r="N13" s="212"/>
      <c r="O13" s="192"/>
      <c r="P13" s="192"/>
      <c r="Q13" s="192"/>
      <c r="R13" s="217"/>
      <c r="S13" s="218"/>
      <c r="T13" s="219"/>
      <c r="U13" s="191"/>
      <c r="V13" s="191"/>
    </row>
    <row r="14" spans="1:22" ht="21.75" customHeight="1">
      <c r="A14" s="19"/>
      <c r="B14" s="181" t="s">
        <v>23</v>
      </c>
      <c r="C14" s="181"/>
      <c r="D14" s="181"/>
      <c r="E14" s="181"/>
      <c r="F14" s="181"/>
      <c r="G14" s="181"/>
      <c r="H14" s="182"/>
      <c r="I14" s="171">
        <v>0</v>
      </c>
      <c r="J14" s="172"/>
      <c r="K14" s="212"/>
      <c r="L14" s="212"/>
      <c r="M14" s="212"/>
      <c r="N14" s="212"/>
      <c r="O14" s="192"/>
      <c r="P14" s="192"/>
      <c r="Q14" s="192"/>
      <c r="R14" s="217"/>
      <c r="S14" s="218"/>
      <c r="T14" s="219"/>
      <c r="U14" s="191"/>
      <c r="V14" s="191"/>
    </row>
    <row r="15" spans="1:22" ht="21.75" customHeight="1">
      <c r="A15" s="20"/>
      <c r="B15" s="181" t="s">
        <v>24</v>
      </c>
      <c r="C15" s="181"/>
      <c r="D15" s="181"/>
      <c r="E15" s="181"/>
      <c r="F15" s="181"/>
      <c r="G15" s="181"/>
      <c r="H15" s="182"/>
      <c r="I15" s="171">
        <v>0</v>
      </c>
      <c r="J15" s="172"/>
      <c r="K15" s="212"/>
      <c r="L15" s="212"/>
      <c r="M15" s="212"/>
      <c r="N15" s="212"/>
      <c r="O15" s="192"/>
      <c r="P15" s="192"/>
      <c r="Q15" s="192"/>
      <c r="R15" s="217"/>
      <c r="S15" s="218"/>
      <c r="T15" s="219"/>
      <c r="U15" s="191"/>
      <c r="V15" s="191"/>
    </row>
    <row r="16" spans="1:22" ht="21.75" customHeight="1">
      <c r="A16" s="20"/>
      <c r="B16" s="181" t="s">
        <v>25</v>
      </c>
      <c r="C16" s="181"/>
      <c r="D16" s="181"/>
      <c r="E16" s="181"/>
      <c r="F16" s="181"/>
      <c r="G16" s="181"/>
      <c r="H16" s="182"/>
      <c r="I16" s="171">
        <v>6</v>
      </c>
      <c r="J16" s="172"/>
      <c r="K16" s="212"/>
      <c r="L16" s="212"/>
      <c r="M16" s="212"/>
      <c r="N16" s="212"/>
      <c r="O16" s="192"/>
      <c r="P16" s="192"/>
      <c r="Q16" s="192"/>
      <c r="R16" s="217"/>
      <c r="S16" s="218"/>
      <c r="T16" s="219"/>
      <c r="U16" s="191"/>
      <c r="V16" s="191"/>
    </row>
    <row r="17" spans="1:22" ht="21.75" customHeight="1">
      <c r="A17" s="21"/>
      <c r="B17" s="196" t="s">
        <v>26</v>
      </c>
      <c r="C17" s="196"/>
      <c r="D17" s="196"/>
      <c r="E17" s="196"/>
      <c r="F17" s="196"/>
      <c r="G17" s="196"/>
      <c r="H17" s="197"/>
      <c r="I17" s="198">
        <v>7</v>
      </c>
      <c r="J17" s="199"/>
      <c r="K17" s="203"/>
      <c r="L17" s="203"/>
      <c r="M17" s="203"/>
      <c r="N17" s="203"/>
      <c r="O17" s="193"/>
      <c r="P17" s="193"/>
      <c r="Q17" s="193"/>
      <c r="R17" s="186"/>
      <c r="S17" s="187"/>
      <c r="T17" s="188"/>
      <c r="U17" s="170"/>
      <c r="V17" s="170"/>
    </row>
    <row r="18" spans="1:22" ht="21.75" customHeight="1">
      <c r="A18" s="40" t="s">
        <v>27</v>
      </c>
      <c r="B18" s="194" t="s">
        <v>28</v>
      </c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253"/>
      <c r="R18" s="233">
        <f>R12</f>
        <v>36783.814319999998</v>
      </c>
      <c r="S18" s="234"/>
      <c r="T18" s="235"/>
      <c r="U18" s="229"/>
      <c r="V18" s="230"/>
    </row>
    <row r="19" spans="1:22" ht="21.75" customHeight="1" thickBot="1">
      <c r="A19" s="21"/>
      <c r="B19" s="227" t="s">
        <v>29</v>
      </c>
      <c r="C19" s="228"/>
      <c r="D19" s="228"/>
      <c r="E19" s="228"/>
      <c r="F19" s="202" t="str">
        <f>BAHTTEXT(R19)</f>
        <v>สามหมื่นหกพันเจ็ดร้อยบาทถ้วน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54"/>
      <c r="R19" s="236">
        <f>FLOOR(R18,100)</f>
        <v>36700</v>
      </c>
      <c r="S19" s="237"/>
      <c r="T19" s="238"/>
      <c r="U19" s="231" t="s">
        <v>30</v>
      </c>
      <c r="V19" s="232"/>
    </row>
    <row r="20" spans="1:22" ht="21.75" customHeight="1" thickTop="1">
      <c r="A20" s="14" t="s">
        <v>15</v>
      </c>
      <c r="B20" s="226" t="s">
        <v>31</v>
      </c>
      <c r="C20" s="226"/>
      <c r="D20" s="226"/>
      <c r="E20" s="226"/>
      <c r="F20" s="226"/>
      <c r="G20" s="204"/>
      <c r="H20" s="204"/>
      <c r="I20" s="204"/>
      <c r="J20" s="189" t="s">
        <v>32</v>
      </c>
      <c r="K20" s="189"/>
      <c r="L20" s="189"/>
      <c r="M20" s="190"/>
      <c r="N20" s="190"/>
      <c r="O20" s="190"/>
      <c r="P20" s="190"/>
      <c r="Q20" s="190"/>
      <c r="R20" s="190"/>
      <c r="S20" s="190"/>
      <c r="T20" s="190"/>
      <c r="U20" s="190"/>
      <c r="V20" s="190"/>
    </row>
    <row r="21" spans="1:22" ht="21.75" customHeight="1">
      <c r="A21" s="22" t="s">
        <v>15</v>
      </c>
      <c r="B21" s="185" t="s">
        <v>33</v>
      </c>
      <c r="C21" s="185"/>
      <c r="D21" s="185"/>
      <c r="E21" s="185"/>
      <c r="F21" s="185"/>
      <c r="G21" s="255"/>
      <c r="H21" s="255"/>
      <c r="I21" s="255"/>
      <c r="J21" s="201" t="s">
        <v>34</v>
      </c>
      <c r="K21" s="201"/>
      <c r="L21" s="201"/>
      <c r="M21" s="200"/>
      <c r="N21" s="200"/>
      <c r="O21" s="200"/>
      <c r="P21" s="200"/>
      <c r="Q21" s="200"/>
      <c r="R21" s="200"/>
      <c r="S21" s="200"/>
      <c r="T21" s="200"/>
      <c r="U21" s="200"/>
      <c r="V21" s="200"/>
    </row>
    <row r="22" spans="1:22">
      <c r="A22" s="17" t="s">
        <v>105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>
      <c r="A23" s="17"/>
      <c r="B23" s="184" t="s">
        <v>35</v>
      </c>
      <c r="C23" s="184"/>
      <c r="D23" s="184"/>
      <c r="E23" s="175" t="s">
        <v>101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84"/>
      <c r="P23" s="184"/>
      <c r="Q23" s="184"/>
      <c r="R23" s="184"/>
      <c r="S23" s="184"/>
      <c r="T23" s="184"/>
      <c r="U23" s="184"/>
      <c r="V23" s="27"/>
    </row>
    <row r="24" spans="1:22">
      <c r="A24" s="17"/>
      <c r="B24" s="184"/>
      <c r="C24" s="184"/>
      <c r="D24" s="184"/>
      <c r="E24" s="175" t="s">
        <v>100</v>
      </c>
      <c r="F24" s="175"/>
      <c r="G24" s="175"/>
      <c r="H24" s="175"/>
      <c r="I24" s="175"/>
      <c r="J24" s="175"/>
      <c r="K24" s="175"/>
      <c r="L24" s="175"/>
      <c r="M24" s="175"/>
      <c r="N24" s="175"/>
      <c r="O24" s="184"/>
      <c r="P24" s="184"/>
      <c r="Q24" s="184"/>
      <c r="R24" s="184"/>
      <c r="S24" s="184"/>
      <c r="T24" s="184"/>
      <c r="U24" s="184"/>
      <c r="V24" s="25"/>
    </row>
    <row r="25" spans="1:22">
      <c r="A25" s="17"/>
      <c r="B25" s="26"/>
      <c r="C25" s="26"/>
      <c r="D25" s="26"/>
      <c r="E25" s="137" t="s">
        <v>98</v>
      </c>
      <c r="F25" s="137"/>
      <c r="G25" s="137"/>
      <c r="H25" s="137"/>
      <c r="I25" s="137"/>
      <c r="J25" s="137"/>
      <c r="K25" s="137"/>
      <c r="L25" s="137"/>
      <c r="M25" s="137"/>
      <c r="N25" s="137"/>
      <c r="O25" s="26"/>
      <c r="P25" s="26"/>
      <c r="Q25" s="26"/>
      <c r="R25" s="26"/>
      <c r="S25" s="26"/>
      <c r="T25" s="26"/>
      <c r="U25" s="26"/>
      <c r="V25" s="25"/>
    </row>
    <row r="26" spans="1:22">
      <c r="B26" s="184" t="s">
        <v>35</v>
      </c>
      <c r="C26" s="184"/>
      <c r="D26" s="184"/>
      <c r="E26" s="175" t="s">
        <v>102</v>
      </c>
      <c r="F26" s="175"/>
      <c r="G26" s="175"/>
      <c r="H26" s="175"/>
      <c r="I26" s="175"/>
      <c r="J26" s="175"/>
      <c r="K26" s="175"/>
      <c r="L26" s="175"/>
      <c r="M26" s="175"/>
      <c r="N26" s="175"/>
      <c r="O26" s="28"/>
      <c r="P26" s="28"/>
      <c r="Q26" s="28"/>
      <c r="R26" s="28"/>
      <c r="S26" s="28"/>
      <c r="T26" s="28"/>
      <c r="U26" s="28"/>
      <c r="V26" s="28"/>
    </row>
    <row r="27" spans="1:22" ht="21.75" hidden="1" customHeight="1">
      <c r="B27" s="184"/>
      <c r="C27" s="184"/>
      <c r="D27" s="184"/>
      <c r="E27" s="240" t="s">
        <v>36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</row>
    <row r="28" spans="1:22" hidden="1">
      <c r="B28" s="184" t="s">
        <v>35</v>
      </c>
      <c r="C28" s="184"/>
      <c r="D28" s="184"/>
      <c r="E28" s="175" t="s">
        <v>40</v>
      </c>
      <c r="F28" s="175"/>
      <c r="G28" s="175"/>
      <c r="H28" s="175"/>
      <c r="I28" s="175"/>
      <c r="J28" s="175"/>
      <c r="K28" s="175"/>
      <c r="L28" s="175"/>
      <c r="M28" s="175"/>
      <c r="N28" s="175"/>
      <c r="O28" s="23"/>
      <c r="P28" s="23"/>
      <c r="Q28" s="23"/>
      <c r="R28" s="23"/>
      <c r="S28" s="23"/>
      <c r="T28" s="23"/>
      <c r="U28" s="23"/>
      <c r="V28" s="25"/>
    </row>
    <row r="29" spans="1:22" hidden="1">
      <c r="B29" s="184"/>
      <c r="C29" s="184"/>
      <c r="D29" s="184"/>
      <c r="E29" s="175" t="s">
        <v>36</v>
      </c>
      <c r="F29" s="175"/>
      <c r="G29" s="175"/>
      <c r="H29" s="175"/>
      <c r="I29" s="175"/>
      <c r="J29" s="175"/>
      <c r="K29" s="175"/>
      <c r="L29" s="175"/>
      <c r="M29" s="175"/>
      <c r="N29" s="175"/>
      <c r="O29" s="23"/>
      <c r="P29" s="23"/>
      <c r="Q29" s="23"/>
      <c r="R29" s="23"/>
      <c r="S29" s="23"/>
      <c r="T29" s="23"/>
      <c r="U29" s="23"/>
      <c r="V29" s="25"/>
    </row>
    <row r="30" spans="1:22" hidden="1">
      <c r="B30" s="24"/>
      <c r="C30" s="24" t="s">
        <v>37</v>
      </c>
      <c r="D30" s="24"/>
      <c r="E30" s="24" t="s">
        <v>38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4"/>
      <c r="Q30" s="24"/>
      <c r="R30" s="24"/>
      <c r="S30" s="24"/>
      <c r="T30" s="24"/>
      <c r="U30" s="24"/>
      <c r="V30" s="25"/>
    </row>
    <row r="31" spans="1:22" hidden="1">
      <c r="B31" s="24"/>
      <c r="C31" s="24"/>
      <c r="D31" s="24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"/>
      <c r="P31" s="23"/>
      <c r="Q31" s="23"/>
      <c r="R31" s="23"/>
      <c r="S31" s="23"/>
      <c r="T31" s="23"/>
      <c r="U31" s="23"/>
      <c r="V31" s="23"/>
    </row>
    <row r="32" spans="1:22">
      <c r="E32" s="24" t="s">
        <v>97</v>
      </c>
    </row>
    <row r="33" spans="2:22">
      <c r="E33" s="24" t="s">
        <v>99</v>
      </c>
      <c r="F33" s="146"/>
      <c r="G33" s="147"/>
      <c r="H33" s="147"/>
    </row>
    <row r="34" spans="2:22">
      <c r="B34" s="184" t="s">
        <v>35</v>
      </c>
      <c r="C34" s="184"/>
      <c r="D34" s="184"/>
      <c r="E34" s="175" t="s">
        <v>86</v>
      </c>
      <c r="F34" s="175"/>
      <c r="G34" s="175"/>
      <c r="H34" s="175"/>
      <c r="I34" s="175"/>
      <c r="J34" s="175"/>
      <c r="K34" s="175"/>
      <c r="L34" s="175"/>
      <c r="M34" s="175"/>
      <c r="N34" s="175"/>
      <c r="O34" s="28"/>
      <c r="P34" s="28"/>
      <c r="Q34" s="28"/>
      <c r="R34" s="28"/>
      <c r="S34" s="28"/>
      <c r="T34" s="28"/>
      <c r="U34" s="28"/>
      <c r="V34" s="28"/>
    </row>
    <row r="35" spans="2:22">
      <c r="B35" s="184"/>
      <c r="C35" s="184"/>
      <c r="D35" s="184"/>
      <c r="E35" s="240" t="s">
        <v>103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</row>
    <row r="36" spans="2:22">
      <c r="B36" s="26"/>
      <c r="C36" s="26"/>
      <c r="D36" s="26"/>
      <c r="E36" s="256" t="s">
        <v>104</v>
      </c>
      <c r="F36" s="256"/>
      <c r="G36" s="256"/>
      <c r="H36" s="256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2:22">
      <c r="B37" s="184"/>
      <c r="C37" s="184"/>
      <c r="D37" s="184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23"/>
      <c r="P37" s="23"/>
      <c r="Q37" s="23"/>
      <c r="R37" s="23"/>
      <c r="S37" s="23"/>
      <c r="T37" s="23"/>
      <c r="U37" s="23"/>
      <c r="V37" s="25"/>
    </row>
    <row r="38" spans="2:22">
      <c r="B38" s="184"/>
      <c r="C38" s="184"/>
      <c r="D38" s="184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23"/>
      <c r="P38" s="23"/>
      <c r="Q38" s="23"/>
      <c r="R38" s="23"/>
      <c r="S38" s="23"/>
      <c r="T38" s="23"/>
      <c r="U38" s="23"/>
      <c r="V38" s="25"/>
    </row>
    <row r="39" spans="2:22">
      <c r="B39" s="24"/>
      <c r="C39" s="24"/>
      <c r="D39" s="24"/>
      <c r="E39" s="24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24"/>
      <c r="Q39" s="24"/>
      <c r="R39" s="24"/>
      <c r="S39" s="24"/>
      <c r="T39" s="24"/>
      <c r="U39" s="24"/>
      <c r="V39" s="25"/>
    </row>
    <row r="40" spans="2:22">
      <c r="B40" s="24"/>
      <c r="C40" s="24"/>
      <c r="D40" s="24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"/>
      <c r="P40" s="23"/>
      <c r="Q40" s="23"/>
      <c r="R40" s="23"/>
      <c r="S40" s="23"/>
      <c r="T40" s="23"/>
      <c r="U40" s="23"/>
      <c r="V40" s="23"/>
    </row>
    <row r="41" spans="2:22">
      <c r="E41" s="24"/>
    </row>
    <row r="42" spans="2:22">
      <c r="B42" s="24"/>
      <c r="C42" s="24"/>
      <c r="D42" s="24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"/>
      <c r="P42" s="23"/>
      <c r="Q42" s="23"/>
      <c r="R42" s="23"/>
      <c r="S42" s="23"/>
      <c r="T42" s="23"/>
      <c r="U42" s="23"/>
      <c r="V42" s="23"/>
    </row>
  </sheetData>
  <mergeCells count="99">
    <mergeCell ref="E40:N40"/>
    <mergeCell ref="E42:N42"/>
    <mergeCell ref="E36:H36"/>
    <mergeCell ref="B37:D37"/>
    <mergeCell ref="E37:N37"/>
    <mergeCell ref="B38:D38"/>
    <mergeCell ref="E38:N38"/>
    <mergeCell ref="E31:N31"/>
    <mergeCell ref="B34:D34"/>
    <mergeCell ref="E34:N34"/>
    <mergeCell ref="B35:D35"/>
    <mergeCell ref="E35:M35"/>
    <mergeCell ref="N35:V35"/>
    <mergeCell ref="B28:D28"/>
    <mergeCell ref="E28:N28"/>
    <mergeCell ref="B29:D29"/>
    <mergeCell ref="E29:N29"/>
    <mergeCell ref="B26:D26"/>
    <mergeCell ref="E26:N26"/>
    <mergeCell ref="B27:D27"/>
    <mergeCell ref="E27:M27"/>
    <mergeCell ref="N27:V27"/>
    <mergeCell ref="B24:D24"/>
    <mergeCell ref="E24:N24"/>
    <mergeCell ref="O24:S24"/>
    <mergeCell ref="T24:U24"/>
    <mergeCell ref="B23:D23"/>
    <mergeCell ref="E23:N23"/>
    <mergeCell ref="O23:S23"/>
    <mergeCell ref="T23:U23"/>
    <mergeCell ref="B19:E19"/>
    <mergeCell ref="F19:Q19"/>
    <mergeCell ref="R19:T19"/>
    <mergeCell ref="U19:V19"/>
    <mergeCell ref="B21:F21"/>
    <mergeCell ref="G21:I21"/>
    <mergeCell ref="J21:L21"/>
    <mergeCell ref="M21:V21"/>
    <mergeCell ref="B20:F20"/>
    <mergeCell ref="G20:I20"/>
    <mergeCell ref="J20:L20"/>
    <mergeCell ref="M20:V20"/>
    <mergeCell ref="U17:V17"/>
    <mergeCell ref="B16:H16"/>
    <mergeCell ref="I16:J16"/>
    <mergeCell ref="B18:Q18"/>
    <mergeCell ref="R18:T18"/>
    <mergeCell ref="U18:V18"/>
    <mergeCell ref="B17:H17"/>
    <mergeCell ref="I17:J17"/>
    <mergeCell ref="K17:N17"/>
    <mergeCell ref="O17:Q17"/>
    <mergeCell ref="R17:T17"/>
    <mergeCell ref="K16:N16"/>
    <mergeCell ref="O16:Q16"/>
    <mergeCell ref="R16:T16"/>
    <mergeCell ref="U16:V16"/>
    <mergeCell ref="R14:T14"/>
    <mergeCell ref="U14:V14"/>
    <mergeCell ref="B15:H15"/>
    <mergeCell ref="I15:J15"/>
    <mergeCell ref="K15:N15"/>
    <mergeCell ref="O15:Q15"/>
    <mergeCell ref="R15:T15"/>
    <mergeCell ref="U15:V15"/>
    <mergeCell ref="B14:H14"/>
    <mergeCell ref="I14:J14"/>
    <mergeCell ref="K14:N14"/>
    <mergeCell ref="O14:Q14"/>
    <mergeCell ref="U12:V12"/>
    <mergeCell ref="B13:J13"/>
    <mergeCell ref="K13:N13"/>
    <mergeCell ref="O13:Q13"/>
    <mergeCell ref="R13:T13"/>
    <mergeCell ref="U13:V13"/>
    <mergeCell ref="B12:J12"/>
    <mergeCell ref="K12:N12"/>
    <mergeCell ref="O12:Q12"/>
    <mergeCell ref="R12:T12"/>
    <mergeCell ref="J9:K9"/>
    <mergeCell ref="N9:V9"/>
    <mergeCell ref="B10:V10"/>
    <mergeCell ref="B11:J11"/>
    <mergeCell ref="K11:N11"/>
    <mergeCell ref="O11:Q11"/>
    <mergeCell ref="R11:T11"/>
    <mergeCell ref="U11:V11"/>
    <mergeCell ref="B8:P8"/>
    <mergeCell ref="Q8:V8"/>
    <mergeCell ref="B5:D5"/>
    <mergeCell ref="E5:V5"/>
    <mergeCell ref="B6:D6"/>
    <mergeCell ref="E6:V6"/>
    <mergeCell ref="A2:V2"/>
    <mergeCell ref="A3:V3"/>
    <mergeCell ref="B4:D4"/>
    <mergeCell ref="E4:V4"/>
    <mergeCell ref="B7:H7"/>
    <mergeCell ref="I7:V7"/>
  </mergeCells>
  <phoneticPr fontId="72" type="noConversion"/>
  <pageMargins left="0.74803149606299213" right="0" top="0.98425196850393704" bottom="0.98425196850393704" header="0.51181102362204722" footer="0.51181102362204722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7"/>
  </sheetPr>
  <dimension ref="A1:AM46"/>
  <sheetViews>
    <sheetView showGridLines="0" view="pageBreakPreview" topLeftCell="S7" workbookViewId="0">
      <selection activeCell="AG26" sqref="AG26"/>
    </sheetView>
  </sheetViews>
  <sheetFormatPr defaultRowHeight="21"/>
  <cols>
    <col min="1" max="1" width="11.7109375" style="47" customWidth="1"/>
    <col min="2" max="2" width="9.42578125" style="47" customWidth="1"/>
    <col min="3" max="3" width="2" style="47" customWidth="1"/>
    <col min="4" max="4" width="7.42578125" style="47" customWidth="1"/>
    <col min="5" max="5" width="1.140625" style="47" customWidth="1"/>
    <col min="6" max="6" width="2.5703125" style="47" customWidth="1"/>
    <col min="7" max="7" width="1.140625" style="47" customWidth="1"/>
    <col min="8" max="8" width="7.5703125" style="47" customWidth="1"/>
    <col min="9" max="9" width="1.140625" style="47" customWidth="1"/>
    <col min="10" max="10" width="12.7109375" style="47" customWidth="1"/>
    <col min="11" max="12" width="1.42578125" style="47" customWidth="1"/>
    <col min="13" max="13" width="13" style="47" customWidth="1"/>
    <col min="14" max="14" width="1.140625" style="47" customWidth="1"/>
    <col min="15" max="15" width="13.42578125" style="47" customWidth="1"/>
    <col min="16" max="16" width="1.140625" style="47" customWidth="1"/>
    <col min="17" max="17" width="2.42578125" style="47" customWidth="1"/>
    <col min="18" max="18" width="13.85546875" style="47" customWidth="1"/>
    <col min="19" max="19" width="3.7109375" style="47" customWidth="1"/>
    <col min="20" max="20" width="40.7109375" style="47" customWidth="1"/>
    <col min="21" max="21" width="12.140625" style="47" customWidth="1"/>
    <col min="22" max="22" width="11.7109375" style="47" customWidth="1"/>
    <col min="23" max="23" width="9.140625" style="47"/>
    <col min="24" max="24" width="24" style="47" bestFit="1" customWidth="1"/>
    <col min="25" max="25" width="5" style="47" customWidth="1"/>
    <col min="26" max="26" width="3.85546875" style="47" customWidth="1"/>
    <col min="27" max="27" width="2.42578125" style="47" customWidth="1"/>
    <col min="28" max="28" width="8.140625" style="47" customWidth="1"/>
    <col min="29" max="29" width="3.42578125" style="47" customWidth="1"/>
    <col min="30" max="30" width="13.85546875" style="47" customWidth="1"/>
    <col min="31" max="31" width="2.28515625" style="47" customWidth="1"/>
    <col min="32" max="32" width="2" style="47" customWidth="1"/>
    <col min="33" max="33" width="13.85546875" style="47" customWidth="1"/>
    <col min="34" max="34" width="3.42578125" style="47" customWidth="1"/>
    <col min="35" max="35" width="14.5703125" style="47" customWidth="1"/>
    <col min="36" max="36" width="2" style="47" customWidth="1"/>
    <col min="37" max="37" width="3" style="47" customWidth="1"/>
    <col min="38" max="16384" width="9.140625" style="47"/>
  </cols>
  <sheetData>
    <row r="1" spans="1:38" ht="3" customHeight="1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45"/>
      <c r="T1" s="46"/>
      <c r="Y1" s="257"/>
      <c r="Z1" s="257"/>
      <c r="AA1" s="257"/>
      <c r="AB1" s="257"/>
      <c r="AC1" s="257"/>
    </row>
    <row r="2" spans="1:38" ht="20.2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X2" s="49"/>
      <c r="Y2" s="50"/>
      <c r="Z2" s="50"/>
      <c r="AA2" s="50"/>
      <c r="AB2" s="50"/>
      <c r="AC2" s="49"/>
      <c r="AD2" s="49"/>
    </row>
    <row r="3" spans="1:38" ht="26.25">
      <c r="A3" s="263" t="s">
        <v>44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51"/>
      <c r="T3" s="52"/>
      <c r="W3" s="53"/>
      <c r="X3" s="54"/>
      <c r="Y3" s="53"/>
    </row>
    <row r="4" spans="1:38" ht="13.5" customHeight="1"/>
    <row r="5" spans="1:38" ht="26.25">
      <c r="A5" s="55" t="s">
        <v>45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U5" s="126" t="s">
        <v>72</v>
      </c>
      <c r="V5" s="127"/>
      <c r="W5" s="126" t="s">
        <v>73</v>
      </c>
      <c r="X5" s="145">
        <f>'ปร.4 อาคารสำนักงาน'!I22</f>
        <v>79325.56</v>
      </c>
      <c r="Y5" s="53"/>
    </row>
    <row r="6" spans="1:38" ht="10.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38" ht="26.25">
      <c r="A7" s="53" t="s">
        <v>46</v>
      </c>
      <c r="B7" s="55" t="s">
        <v>47</v>
      </c>
      <c r="C7" s="55"/>
      <c r="D7" s="55"/>
      <c r="E7" s="55"/>
      <c r="F7" s="55"/>
      <c r="G7" s="55"/>
      <c r="H7" s="55"/>
      <c r="I7" s="55"/>
      <c r="J7" s="55"/>
      <c r="K7" s="260" t="s">
        <v>48</v>
      </c>
      <c r="L7" s="260"/>
      <c r="M7" s="57"/>
      <c r="N7" s="57"/>
      <c r="O7" s="260" t="s">
        <v>49</v>
      </c>
      <c r="P7" s="260"/>
      <c r="Q7" s="56"/>
      <c r="R7" s="56" t="s">
        <v>50</v>
      </c>
      <c r="S7" s="56"/>
      <c r="U7" s="58"/>
      <c r="V7" s="261"/>
      <c r="W7" s="261"/>
      <c r="X7" s="261"/>
      <c r="Y7" s="261"/>
      <c r="Z7" s="261"/>
      <c r="AA7" s="261"/>
      <c r="AB7" s="261"/>
      <c r="AC7" s="60"/>
      <c r="AE7" s="257"/>
      <c r="AF7" s="257"/>
      <c r="AG7" s="258"/>
      <c r="AH7" s="259"/>
      <c r="AI7" s="259"/>
      <c r="AJ7" s="48"/>
      <c r="AL7" s="48"/>
    </row>
    <row r="8" spans="1:38" ht="26.25">
      <c r="A8" s="55"/>
      <c r="B8" s="55" t="s">
        <v>51</v>
      </c>
      <c r="C8" s="55"/>
      <c r="D8" s="55"/>
      <c r="E8" s="55"/>
      <c r="F8" s="55"/>
      <c r="G8" s="55"/>
      <c r="H8" s="55"/>
      <c r="I8" s="55"/>
      <c r="J8" s="55"/>
      <c r="K8" s="260" t="s">
        <v>48</v>
      </c>
      <c r="L8" s="260"/>
      <c r="M8" s="57"/>
      <c r="N8" s="57"/>
      <c r="O8" s="260" t="s">
        <v>52</v>
      </c>
      <c r="P8" s="260"/>
      <c r="Q8" s="56"/>
      <c r="R8" s="56" t="s">
        <v>50</v>
      </c>
      <c r="S8" s="56"/>
      <c r="V8" s="261"/>
      <c r="W8" s="261"/>
      <c r="X8" s="261"/>
      <c r="Y8" s="261"/>
      <c r="Z8" s="261"/>
      <c r="AA8" s="261"/>
      <c r="AB8" s="261"/>
      <c r="AC8" s="60"/>
      <c r="AE8" s="257"/>
      <c r="AF8" s="257"/>
      <c r="AG8" s="258"/>
      <c r="AH8" s="259"/>
      <c r="AI8" s="259"/>
      <c r="AL8" s="48"/>
    </row>
    <row r="9" spans="1:38" ht="31.5">
      <c r="A9" s="55"/>
      <c r="B9" s="55" t="s">
        <v>53</v>
      </c>
      <c r="C9" s="55"/>
      <c r="D9" s="55"/>
      <c r="E9" s="55"/>
      <c r="F9" s="55"/>
      <c r="G9" s="55"/>
      <c r="H9" s="55"/>
      <c r="I9" s="55"/>
      <c r="J9" s="55"/>
      <c r="K9" s="260" t="s">
        <v>48</v>
      </c>
      <c r="L9" s="260"/>
      <c r="M9" s="57"/>
      <c r="N9" s="57"/>
      <c r="O9" s="260" t="s">
        <v>54</v>
      </c>
      <c r="P9" s="260"/>
      <c r="Q9" s="56"/>
      <c r="R9" s="56" t="s">
        <v>50</v>
      </c>
      <c r="S9" s="56"/>
      <c r="V9" s="62"/>
      <c r="W9" s="267" t="s">
        <v>55</v>
      </c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L9" s="48"/>
    </row>
    <row r="10" spans="1:38" ht="26.25">
      <c r="A10" s="55"/>
      <c r="B10" s="55" t="s">
        <v>56</v>
      </c>
      <c r="C10" s="55"/>
      <c r="D10" s="55"/>
      <c r="E10" s="55"/>
      <c r="F10" s="55"/>
      <c r="G10" s="55"/>
      <c r="H10" s="55"/>
      <c r="I10" s="55"/>
      <c r="J10" s="55"/>
      <c r="K10" s="260" t="s">
        <v>48</v>
      </c>
      <c r="L10" s="260"/>
      <c r="M10" s="57"/>
      <c r="N10" s="57"/>
      <c r="O10" s="260" t="s">
        <v>57</v>
      </c>
      <c r="P10" s="260"/>
      <c r="Q10" s="56"/>
      <c r="R10" s="56" t="s">
        <v>12</v>
      </c>
      <c r="S10" s="56"/>
      <c r="U10" s="63"/>
      <c r="V10" s="266"/>
      <c r="W10" s="266"/>
      <c r="X10" s="266"/>
      <c r="Y10" s="266"/>
      <c r="Z10" s="266"/>
      <c r="AA10" s="266"/>
      <c r="AB10" s="266"/>
      <c r="AC10" s="65"/>
      <c r="AD10" s="63"/>
      <c r="AE10" s="266"/>
      <c r="AF10" s="266"/>
      <c r="AG10" s="268"/>
      <c r="AH10" s="269"/>
      <c r="AI10" s="269"/>
      <c r="AJ10" s="63"/>
      <c r="AK10" s="63"/>
      <c r="AL10" s="64"/>
    </row>
    <row r="11" spans="1:38" ht="26.25">
      <c r="A11" s="55"/>
      <c r="B11" s="55" t="s">
        <v>58</v>
      </c>
      <c r="C11" s="55"/>
      <c r="D11" s="55"/>
      <c r="E11" s="55"/>
      <c r="F11" s="55"/>
      <c r="G11" s="55"/>
      <c r="H11" s="55"/>
      <c r="I11" s="55"/>
      <c r="J11" s="55"/>
      <c r="K11" s="260" t="s">
        <v>48</v>
      </c>
      <c r="L11" s="260"/>
      <c r="M11" s="57"/>
      <c r="N11" s="57"/>
      <c r="O11" s="260" t="s">
        <v>59</v>
      </c>
      <c r="P11" s="260"/>
      <c r="Q11" s="56"/>
      <c r="R11" s="56" t="s">
        <v>12</v>
      </c>
      <c r="S11" s="56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</row>
    <row r="12" spans="1:38" s="69" customFormat="1" ht="26.25">
      <c r="A12" s="53"/>
      <c r="B12" s="274" t="s">
        <v>60</v>
      </c>
      <c r="C12" s="274" t="s">
        <v>48</v>
      </c>
      <c r="D12" s="274" t="s">
        <v>57</v>
      </c>
      <c r="E12" s="274" t="s">
        <v>61</v>
      </c>
      <c r="F12" s="53"/>
      <c r="G12" s="53" t="s">
        <v>62</v>
      </c>
      <c r="H12" s="66" t="s">
        <v>57</v>
      </c>
      <c r="I12" s="66" t="s">
        <v>61</v>
      </c>
      <c r="J12" s="66" t="s">
        <v>59</v>
      </c>
      <c r="K12" s="67" t="s">
        <v>63</v>
      </c>
      <c r="L12" s="68" t="s">
        <v>62</v>
      </c>
      <c r="M12" s="66" t="s">
        <v>49</v>
      </c>
      <c r="N12" s="66" t="s">
        <v>61</v>
      </c>
      <c r="O12" s="66" t="s">
        <v>52</v>
      </c>
      <c r="P12" s="53" t="s">
        <v>63</v>
      </c>
      <c r="Q12" s="53"/>
      <c r="R12" s="53"/>
      <c r="S12" s="53"/>
      <c r="U12" s="58" t="s">
        <v>64</v>
      </c>
      <c r="V12" s="63" t="s">
        <v>47</v>
      </c>
      <c r="W12" s="63"/>
      <c r="X12" s="63"/>
      <c r="Y12" s="63"/>
      <c r="Z12" s="63"/>
      <c r="AA12" s="63"/>
      <c r="AB12" s="63"/>
      <c r="AC12" s="63"/>
      <c r="AD12" s="63" t="s">
        <v>65</v>
      </c>
      <c r="AE12" s="266" t="s">
        <v>48</v>
      </c>
      <c r="AF12" s="266"/>
      <c r="AG12" s="270">
        <f>X5</f>
        <v>79325.56</v>
      </c>
      <c r="AH12" s="270"/>
      <c r="AI12" s="270"/>
      <c r="AJ12" s="64"/>
      <c r="AK12" s="64"/>
      <c r="AL12" s="64" t="s">
        <v>50</v>
      </c>
    </row>
    <row r="13" spans="1:38" s="69" customFormat="1" ht="26.25">
      <c r="A13" s="53"/>
      <c r="B13" s="274"/>
      <c r="C13" s="274"/>
      <c r="D13" s="274"/>
      <c r="E13" s="274"/>
      <c r="F13" s="53"/>
      <c r="G13" s="53"/>
      <c r="H13" s="53"/>
      <c r="I13" s="53" t="s">
        <v>62</v>
      </c>
      <c r="J13" s="70" t="s">
        <v>54</v>
      </c>
      <c r="K13" s="271" t="s">
        <v>61</v>
      </c>
      <c r="L13" s="271"/>
      <c r="M13" s="70" t="s">
        <v>52</v>
      </c>
      <c r="N13" s="53" t="s">
        <v>63</v>
      </c>
      <c r="O13" s="53"/>
      <c r="P13" s="53"/>
      <c r="Q13" s="53"/>
      <c r="R13" s="53"/>
      <c r="S13" s="53"/>
      <c r="U13" s="63"/>
      <c r="V13" s="63" t="s">
        <v>51</v>
      </c>
      <c r="W13" s="63"/>
      <c r="X13" s="63"/>
      <c r="Y13" s="63"/>
      <c r="Z13" s="63"/>
      <c r="AA13" s="63"/>
      <c r="AB13" s="63"/>
      <c r="AC13" s="63"/>
      <c r="AD13" s="63" t="s">
        <v>66</v>
      </c>
      <c r="AE13" s="266" t="s">
        <v>48</v>
      </c>
      <c r="AF13" s="266"/>
      <c r="AG13" s="272">
        <v>500000</v>
      </c>
      <c r="AH13" s="272"/>
      <c r="AI13" s="272"/>
      <c r="AJ13" s="64"/>
      <c r="AK13" s="64"/>
      <c r="AL13" s="64" t="s">
        <v>50</v>
      </c>
    </row>
    <row r="14" spans="1:38" ht="21" customHeight="1">
      <c r="A14" s="55"/>
      <c r="B14" s="71"/>
      <c r="C14" s="71"/>
      <c r="D14" s="71"/>
      <c r="E14" s="71"/>
      <c r="F14" s="55"/>
      <c r="G14" s="55"/>
      <c r="H14" s="55"/>
      <c r="I14" s="55"/>
      <c r="J14" s="56"/>
      <c r="K14" s="72"/>
      <c r="L14" s="72"/>
      <c r="M14" s="56"/>
      <c r="N14" s="55"/>
      <c r="O14" s="55"/>
      <c r="P14" s="55"/>
      <c r="Q14" s="55"/>
      <c r="R14" s="55"/>
      <c r="S14" s="55"/>
      <c r="U14" s="63"/>
      <c r="V14" s="63" t="s">
        <v>53</v>
      </c>
      <c r="W14" s="63"/>
      <c r="X14" s="63"/>
      <c r="Y14" s="63"/>
      <c r="Z14" s="63"/>
      <c r="AA14" s="63"/>
      <c r="AB14" s="63"/>
      <c r="AC14" s="63"/>
      <c r="AD14" s="63" t="s">
        <v>67</v>
      </c>
      <c r="AE14" s="266" t="s">
        <v>48</v>
      </c>
      <c r="AF14" s="266"/>
      <c r="AG14" s="275">
        <v>1000000</v>
      </c>
      <c r="AH14" s="275"/>
      <c r="AI14" s="275"/>
      <c r="AJ14" s="64"/>
      <c r="AK14" s="64"/>
      <c r="AL14" s="64" t="s">
        <v>50</v>
      </c>
    </row>
    <row r="15" spans="1:38" ht="26.25">
      <c r="A15" s="53"/>
      <c r="B15" s="276"/>
      <c r="C15" s="276"/>
      <c r="D15" s="276"/>
      <c r="E15" s="276"/>
      <c r="F15" s="276"/>
      <c r="G15" s="276"/>
      <c r="H15" s="276"/>
      <c r="I15" s="57"/>
      <c r="J15" s="55"/>
      <c r="K15" s="260"/>
      <c r="L15" s="260"/>
      <c r="M15" s="277"/>
      <c r="N15" s="277"/>
      <c r="O15" s="277"/>
      <c r="P15" s="56"/>
      <c r="Q15" s="55"/>
      <c r="R15" s="56"/>
      <c r="S15" s="56"/>
      <c r="U15" s="63"/>
      <c r="V15" s="63" t="s">
        <v>56</v>
      </c>
      <c r="W15" s="63"/>
      <c r="X15" s="63"/>
      <c r="Y15" s="63"/>
      <c r="Z15" s="63"/>
      <c r="AA15" s="63"/>
      <c r="AB15" s="63"/>
      <c r="AC15" s="63"/>
      <c r="AD15" s="63" t="s">
        <v>68</v>
      </c>
      <c r="AE15" s="266" t="s">
        <v>48</v>
      </c>
      <c r="AF15" s="266"/>
      <c r="AG15" s="278">
        <v>1.2707999999999999</v>
      </c>
      <c r="AH15" s="278"/>
      <c r="AI15" s="278"/>
      <c r="AJ15" s="64"/>
      <c r="AK15" s="64"/>
      <c r="AL15" s="64" t="s">
        <v>12</v>
      </c>
    </row>
    <row r="16" spans="1:38" ht="23.25">
      <c r="B16" s="261"/>
      <c r="C16" s="261"/>
      <c r="D16" s="261"/>
      <c r="E16" s="261"/>
      <c r="F16" s="261"/>
      <c r="G16" s="261"/>
      <c r="H16" s="261"/>
      <c r="I16" s="60"/>
      <c r="K16" s="257"/>
      <c r="L16" s="257"/>
      <c r="M16" s="258"/>
      <c r="N16" s="258"/>
      <c r="O16" s="258"/>
      <c r="R16" s="48"/>
      <c r="S16" s="48"/>
      <c r="U16" s="63"/>
      <c r="V16" s="63" t="s">
        <v>58</v>
      </c>
      <c r="W16" s="63"/>
      <c r="X16" s="63"/>
      <c r="Y16" s="63"/>
      <c r="Z16" s="63"/>
      <c r="AA16" s="63"/>
      <c r="AB16" s="63"/>
      <c r="AC16" s="63"/>
      <c r="AD16" s="63" t="s">
        <v>69</v>
      </c>
      <c r="AE16" s="266" t="s">
        <v>48</v>
      </c>
      <c r="AF16" s="266"/>
      <c r="AG16" s="273">
        <v>1.2707999999999999</v>
      </c>
      <c r="AH16" s="273"/>
      <c r="AI16" s="273"/>
      <c r="AJ16" s="64"/>
      <c r="AK16" s="64"/>
      <c r="AL16" s="64" t="s">
        <v>12</v>
      </c>
    </row>
    <row r="17" spans="1:38" ht="23.25">
      <c r="B17" s="261"/>
      <c r="C17" s="261"/>
      <c r="D17" s="261"/>
      <c r="E17" s="261"/>
      <c r="F17" s="261"/>
      <c r="G17" s="261"/>
      <c r="H17" s="261"/>
      <c r="I17" s="60"/>
      <c r="K17" s="257"/>
      <c r="L17" s="257"/>
      <c r="M17" s="264"/>
      <c r="N17" s="264"/>
      <c r="O17" s="264"/>
      <c r="R17" s="48"/>
      <c r="S17" s="48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5"/>
      <c r="AF17" s="65"/>
      <c r="AG17" s="65"/>
      <c r="AH17" s="65"/>
      <c r="AI17" s="64"/>
      <c r="AJ17" s="64"/>
      <c r="AK17" s="64"/>
      <c r="AL17" s="64"/>
    </row>
    <row r="18" spans="1:38" s="73" customFormat="1" ht="23.25">
      <c r="B18" s="265"/>
      <c r="C18" s="265"/>
      <c r="D18" s="265"/>
      <c r="E18" s="265"/>
      <c r="F18" s="265"/>
      <c r="G18" s="265"/>
      <c r="H18" s="265"/>
      <c r="I18" s="75"/>
      <c r="K18" s="265"/>
      <c r="L18" s="265"/>
      <c r="M18" s="286"/>
      <c r="N18" s="286"/>
      <c r="O18" s="286"/>
      <c r="R18" s="74"/>
      <c r="S18" s="74"/>
      <c r="U18" s="284" t="s">
        <v>70</v>
      </c>
      <c r="V18" s="280" t="s">
        <v>60</v>
      </c>
      <c r="W18" s="280" t="s">
        <v>48</v>
      </c>
      <c r="X18" s="279">
        <f>AG15</f>
        <v>1.2707999999999999</v>
      </c>
      <c r="Y18" s="280" t="s">
        <v>61</v>
      </c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</row>
    <row r="19" spans="1:38" ht="23.25">
      <c r="B19" s="48"/>
      <c r="C19" s="48"/>
      <c r="D19" s="48"/>
      <c r="E19" s="48"/>
      <c r="F19" s="48"/>
      <c r="G19" s="48"/>
      <c r="H19" s="48"/>
      <c r="I19" s="60"/>
      <c r="K19" s="48"/>
      <c r="L19" s="48"/>
      <c r="M19" s="77"/>
      <c r="N19" s="78"/>
      <c r="O19" s="78"/>
      <c r="R19" s="48"/>
      <c r="S19" s="48"/>
      <c r="U19" s="284"/>
      <c r="V19" s="280"/>
      <c r="W19" s="280"/>
      <c r="X19" s="279"/>
      <c r="Y19" s="280"/>
      <c r="Z19" s="63"/>
      <c r="AA19" s="76" t="s">
        <v>62</v>
      </c>
      <c r="AB19" s="79">
        <f>AG15</f>
        <v>1.2707999999999999</v>
      </c>
      <c r="AC19" s="80" t="s">
        <v>61</v>
      </c>
      <c r="AD19" s="81">
        <f>AG16</f>
        <v>1.2707999999999999</v>
      </c>
      <c r="AE19" s="82" t="s">
        <v>63</v>
      </c>
      <c r="AF19" s="83" t="s">
        <v>62</v>
      </c>
      <c r="AG19" s="84">
        <f>AG12</f>
        <v>79325.56</v>
      </c>
      <c r="AH19" s="80" t="s">
        <v>61</v>
      </c>
      <c r="AI19" s="85">
        <f>AG13</f>
        <v>500000</v>
      </c>
      <c r="AJ19" s="76" t="s">
        <v>63</v>
      </c>
      <c r="AK19" s="63"/>
      <c r="AL19" s="63"/>
    </row>
    <row r="20" spans="1:38" ht="23.25">
      <c r="A20" s="69"/>
      <c r="B20" s="86"/>
      <c r="C20" s="87"/>
      <c r="D20" s="87"/>
      <c r="E20" s="87"/>
      <c r="F20" s="87"/>
      <c r="G20" s="88"/>
      <c r="H20" s="87"/>
      <c r="I20" s="87"/>
      <c r="J20" s="89"/>
      <c r="K20" s="87"/>
      <c r="L20" s="88"/>
      <c r="M20" s="88"/>
      <c r="N20" s="90"/>
      <c r="O20" s="91"/>
      <c r="P20" s="88"/>
      <c r="Q20" s="88"/>
      <c r="R20" s="87"/>
      <c r="S20" s="48"/>
      <c r="U20" s="284"/>
      <c r="V20" s="280"/>
      <c r="W20" s="280"/>
      <c r="X20" s="279"/>
      <c r="Y20" s="280"/>
      <c r="Z20" s="63"/>
      <c r="AA20" s="63"/>
      <c r="AB20" s="92"/>
      <c r="AC20" s="63" t="s">
        <v>62</v>
      </c>
      <c r="AD20" s="93">
        <f>AG14</f>
        <v>1000000</v>
      </c>
      <c r="AE20" s="281" t="s">
        <v>61</v>
      </c>
      <c r="AF20" s="281"/>
      <c r="AG20" s="94">
        <f>AG13</f>
        <v>500000</v>
      </c>
      <c r="AH20" s="63" t="s">
        <v>63</v>
      </c>
      <c r="AI20" s="95"/>
      <c r="AJ20" s="63"/>
      <c r="AK20" s="63"/>
      <c r="AL20" s="63"/>
    </row>
    <row r="21" spans="1:38" ht="23.25">
      <c r="A21" s="88"/>
      <c r="B21" s="86"/>
      <c r="C21" s="87"/>
      <c r="D21" s="87"/>
      <c r="E21" s="87"/>
      <c r="F21" s="87"/>
      <c r="G21" s="87"/>
      <c r="H21" s="87"/>
      <c r="I21" s="96"/>
      <c r="J21" s="97"/>
      <c r="K21" s="87"/>
      <c r="L21" s="87"/>
      <c r="M21" s="88"/>
      <c r="N21" s="90"/>
      <c r="O21" s="90"/>
      <c r="P21" s="88"/>
      <c r="Q21" s="88"/>
      <c r="R21" s="87"/>
      <c r="S21" s="48"/>
      <c r="U21" s="284"/>
      <c r="V21" s="280"/>
      <c r="W21" s="280"/>
      <c r="X21" s="279"/>
      <c r="Y21" s="280"/>
      <c r="Z21" s="63"/>
      <c r="AA21" s="63"/>
      <c r="AB21" s="92"/>
      <c r="AC21" s="63"/>
      <c r="AD21" s="63"/>
      <c r="AE21" s="63"/>
      <c r="AF21" s="63"/>
      <c r="AG21" s="63"/>
      <c r="AH21" s="63"/>
      <c r="AI21" s="95"/>
      <c r="AJ21" s="63"/>
      <c r="AK21" s="63"/>
      <c r="AL21" s="63"/>
    </row>
    <row r="22" spans="1:38" ht="23.25">
      <c r="U22" s="284"/>
      <c r="V22" s="280"/>
      <c r="W22" s="280"/>
      <c r="X22" s="279"/>
      <c r="Y22" s="280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</row>
    <row r="23" spans="1:38" ht="23.25">
      <c r="A23" s="69"/>
      <c r="K23" s="257"/>
      <c r="L23" s="257"/>
      <c r="M23" s="285"/>
      <c r="N23" s="285"/>
      <c r="O23" s="285"/>
      <c r="P23" s="48"/>
      <c r="Q23" s="48"/>
      <c r="R23" s="48"/>
      <c r="S23" s="48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</row>
    <row r="24" spans="1:38" ht="23.25">
      <c r="K24" s="257"/>
      <c r="L24" s="257"/>
      <c r="M24" s="291"/>
      <c r="N24" s="291"/>
      <c r="O24" s="291"/>
      <c r="P24" s="48"/>
      <c r="Q24" s="48"/>
      <c r="R24" s="48"/>
      <c r="S24" s="48"/>
      <c r="U24" s="63"/>
      <c r="V24" s="98"/>
      <c r="W24" s="99" t="s">
        <v>48</v>
      </c>
      <c r="X24" s="100">
        <f>AG15-((AG15-AG16)*(AG12-AG13)/(AG14-AG13))</f>
        <v>1.2707999999999999</v>
      </c>
      <c r="Y24" s="64"/>
      <c r="Z24" s="64" t="s">
        <v>71</v>
      </c>
      <c r="AA24" s="64"/>
      <c r="AB24" s="101">
        <f>ROUND(X24,4)</f>
        <v>1.2707999999999999</v>
      </c>
      <c r="AC24" s="63"/>
      <c r="AD24" s="63"/>
      <c r="AE24" s="63"/>
      <c r="AF24" s="63"/>
      <c r="AG24" s="63"/>
      <c r="AH24" s="63"/>
      <c r="AI24" s="63"/>
      <c r="AJ24" s="63"/>
      <c r="AK24" s="63"/>
      <c r="AL24" s="63"/>
    </row>
    <row r="25" spans="1:38" ht="23.25">
      <c r="K25" s="257"/>
      <c r="L25" s="257"/>
      <c r="M25" s="292"/>
      <c r="N25" s="292"/>
      <c r="O25" s="292"/>
      <c r="P25" s="48"/>
      <c r="Q25" s="48"/>
      <c r="R25" s="48"/>
      <c r="S25" s="48"/>
      <c r="T25" s="88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</row>
    <row r="26" spans="1:38">
      <c r="K26" s="257"/>
      <c r="L26" s="257"/>
      <c r="M26" s="282"/>
      <c r="N26" s="282"/>
      <c r="O26" s="282"/>
      <c r="P26" s="48"/>
      <c r="Q26" s="48"/>
      <c r="R26" s="48"/>
      <c r="S26" s="48"/>
    </row>
    <row r="27" spans="1:38">
      <c r="K27" s="257"/>
      <c r="L27" s="257"/>
      <c r="M27" s="283"/>
      <c r="N27" s="283"/>
      <c r="O27" s="283"/>
      <c r="P27" s="48"/>
      <c r="Q27" s="48"/>
      <c r="R27" s="48"/>
      <c r="S27" s="48"/>
    </row>
    <row r="28" spans="1:38" ht="26.25">
      <c r="K28" s="60"/>
      <c r="L28" s="60"/>
      <c r="M28" s="60"/>
      <c r="N28" s="60"/>
      <c r="O28" s="48"/>
      <c r="P28" s="48"/>
      <c r="Q28" s="48"/>
      <c r="R28" s="48"/>
      <c r="S28" s="48"/>
      <c r="X28" s="53"/>
    </row>
    <row r="29" spans="1:38" ht="26.25">
      <c r="A29" s="287"/>
      <c r="B29" s="288"/>
      <c r="C29" s="288"/>
      <c r="D29" s="289"/>
      <c r="E29" s="288"/>
      <c r="H29" s="105"/>
      <c r="I29" s="106"/>
      <c r="J29" s="107"/>
      <c r="K29" s="108"/>
      <c r="L29" s="109"/>
      <c r="M29" s="110"/>
      <c r="N29" s="106"/>
      <c r="O29" s="111"/>
      <c r="X29" s="112"/>
    </row>
    <row r="30" spans="1:38" ht="23.25">
      <c r="A30" s="287"/>
      <c r="B30" s="288"/>
      <c r="C30" s="288"/>
      <c r="D30" s="289"/>
      <c r="E30" s="288"/>
      <c r="J30" s="113"/>
      <c r="K30" s="290"/>
      <c r="L30" s="290"/>
      <c r="M30" s="115"/>
      <c r="U30" s="58"/>
      <c r="V30" s="261"/>
      <c r="W30" s="261"/>
      <c r="X30" s="261"/>
      <c r="Y30" s="261"/>
      <c r="Z30" s="261"/>
      <c r="AA30" s="261"/>
      <c r="AB30" s="261"/>
      <c r="AC30" s="60"/>
      <c r="AE30" s="257"/>
      <c r="AF30" s="257"/>
      <c r="AG30" s="258"/>
      <c r="AH30" s="259"/>
      <c r="AI30" s="259"/>
      <c r="AJ30" s="48"/>
      <c r="AL30" s="48"/>
    </row>
    <row r="31" spans="1:38" ht="23.25">
      <c r="A31" s="102"/>
      <c r="B31" s="103"/>
      <c r="C31" s="103"/>
      <c r="D31" s="104"/>
      <c r="E31" s="103"/>
      <c r="J31" s="113"/>
      <c r="K31" s="114"/>
      <c r="L31" s="114"/>
      <c r="M31" s="115"/>
      <c r="U31" s="58"/>
      <c r="V31" s="59"/>
      <c r="W31" s="59"/>
      <c r="X31" s="59"/>
      <c r="Y31" s="59"/>
      <c r="Z31" s="59"/>
      <c r="AA31" s="59"/>
      <c r="AB31" s="59"/>
      <c r="AC31" s="60"/>
      <c r="AE31" s="48"/>
      <c r="AF31" s="48"/>
      <c r="AG31" s="61"/>
      <c r="AH31" s="62"/>
      <c r="AI31" s="62"/>
      <c r="AJ31" s="48"/>
      <c r="AL31" s="48"/>
    </row>
    <row r="32" spans="1:38" s="76" customFormat="1" ht="23.25">
      <c r="B32" s="116"/>
      <c r="C32" s="99"/>
      <c r="D32" s="117"/>
      <c r="E32" s="118"/>
      <c r="F32" s="118"/>
      <c r="G32" s="118"/>
      <c r="U32" s="58"/>
      <c r="V32" s="294"/>
      <c r="W32" s="294"/>
      <c r="X32" s="294"/>
      <c r="Y32" s="294"/>
      <c r="Z32" s="294"/>
      <c r="AA32" s="294"/>
      <c r="AB32" s="294"/>
      <c r="AC32" s="119"/>
      <c r="AE32" s="295"/>
      <c r="AF32" s="295"/>
      <c r="AG32" s="296"/>
      <c r="AH32" s="297"/>
      <c r="AI32" s="297"/>
      <c r="AJ32" s="118"/>
      <c r="AL32" s="118"/>
    </row>
    <row r="33" spans="10:39">
      <c r="V33" s="261"/>
      <c r="W33" s="261"/>
      <c r="X33" s="261"/>
      <c r="Y33" s="261"/>
      <c r="Z33" s="261"/>
      <c r="AA33" s="261"/>
      <c r="AB33" s="261"/>
      <c r="AC33" s="60"/>
      <c r="AE33" s="257"/>
      <c r="AF33" s="257"/>
      <c r="AG33" s="258"/>
      <c r="AH33" s="259"/>
      <c r="AI33" s="259"/>
      <c r="AL33" s="48"/>
    </row>
    <row r="34" spans="10:39">
      <c r="V34" s="261"/>
      <c r="W34" s="261"/>
      <c r="X34" s="261"/>
      <c r="Y34" s="261"/>
      <c r="Z34" s="261"/>
      <c r="AA34" s="261"/>
      <c r="AB34" s="261"/>
      <c r="AC34" s="60"/>
      <c r="AE34" s="257"/>
      <c r="AF34" s="257"/>
      <c r="AG34" s="264"/>
      <c r="AH34" s="264"/>
      <c r="AI34" s="264"/>
      <c r="AL34" s="48"/>
    </row>
    <row r="35" spans="10:39">
      <c r="V35" s="257"/>
      <c r="W35" s="257"/>
      <c r="X35" s="257"/>
      <c r="Y35" s="257"/>
      <c r="Z35" s="257"/>
      <c r="AA35" s="257"/>
      <c r="AB35" s="257"/>
      <c r="AC35" s="60"/>
      <c r="AE35" s="257"/>
      <c r="AF35" s="257"/>
      <c r="AG35" s="285"/>
      <c r="AH35" s="293"/>
      <c r="AI35" s="293"/>
      <c r="AL35" s="48"/>
    </row>
    <row r="36" spans="10:39">
      <c r="J36" s="120"/>
    </row>
    <row r="37" spans="10:39" ht="23.25">
      <c r="J37" s="120"/>
      <c r="U37" s="58"/>
      <c r="AE37" s="257"/>
      <c r="AF37" s="257"/>
      <c r="AG37" s="285"/>
      <c r="AH37" s="293"/>
      <c r="AI37" s="293"/>
      <c r="AJ37" s="48"/>
      <c r="AK37" s="48"/>
      <c r="AL37" s="48"/>
      <c r="AM37" s="69"/>
    </row>
    <row r="38" spans="10:39" ht="21.75">
      <c r="J38" s="120"/>
      <c r="AE38" s="257"/>
      <c r="AF38" s="257"/>
      <c r="AG38" s="291"/>
      <c r="AH38" s="291"/>
      <c r="AI38" s="291"/>
      <c r="AJ38" s="48"/>
      <c r="AK38" s="48"/>
      <c r="AL38" s="48"/>
      <c r="AM38" s="69"/>
    </row>
    <row r="39" spans="10:39">
      <c r="AE39" s="257"/>
      <c r="AF39" s="257"/>
      <c r="AG39" s="292"/>
      <c r="AH39" s="292"/>
      <c r="AI39" s="292"/>
      <c r="AJ39" s="48"/>
      <c r="AK39" s="48"/>
      <c r="AL39" s="48"/>
    </row>
    <row r="40" spans="10:39">
      <c r="AE40" s="257"/>
      <c r="AF40" s="257"/>
      <c r="AG40" s="282"/>
      <c r="AH40" s="282"/>
      <c r="AI40" s="282"/>
      <c r="AJ40" s="48"/>
      <c r="AK40" s="48"/>
      <c r="AL40" s="48"/>
    </row>
    <row r="41" spans="10:39" ht="21" customHeight="1">
      <c r="J41" s="121"/>
      <c r="AE41" s="257"/>
      <c r="AF41" s="257"/>
      <c r="AG41" s="283"/>
      <c r="AH41" s="283"/>
      <c r="AI41" s="283"/>
      <c r="AJ41" s="48"/>
      <c r="AK41" s="48"/>
      <c r="AL41" s="48"/>
    </row>
    <row r="42" spans="10:39" ht="21" customHeight="1">
      <c r="AE42" s="60"/>
      <c r="AF42" s="60"/>
      <c r="AG42" s="60"/>
      <c r="AH42" s="60"/>
      <c r="AI42" s="48"/>
      <c r="AJ42" s="48"/>
      <c r="AK42" s="48"/>
      <c r="AL42" s="48"/>
    </row>
    <row r="43" spans="10:39">
      <c r="U43" s="284"/>
      <c r="V43" s="288"/>
      <c r="W43" s="288"/>
      <c r="X43" s="289"/>
      <c r="Y43" s="288"/>
      <c r="AB43" s="105"/>
      <c r="AC43" s="106"/>
      <c r="AD43" s="107"/>
      <c r="AE43" s="108"/>
      <c r="AF43" s="109"/>
      <c r="AG43" s="110"/>
      <c r="AH43" s="106"/>
      <c r="AI43" s="122"/>
    </row>
    <row r="44" spans="10:39">
      <c r="U44" s="284"/>
      <c r="V44" s="288"/>
      <c r="W44" s="288"/>
      <c r="X44" s="289"/>
      <c r="Y44" s="288"/>
      <c r="AD44" s="123"/>
      <c r="AE44" s="290"/>
      <c r="AF44" s="290"/>
      <c r="AG44" s="124"/>
    </row>
    <row r="46" spans="10:39" ht="23.25">
      <c r="V46" s="98"/>
      <c r="W46" s="99"/>
      <c r="X46" s="100"/>
      <c r="Y46" s="48"/>
      <c r="Z46" s="48"/>
      <c r="AA46" s="48"/>
      <c r="AB46" s="125"/>
    </row>
  </sheetData>
  <mergeCells count="103">
    <mergeCell ref="U43:U44"/>
    <mergeCell ref="V43:V44"/>
    <mergeCell ref="W43:W44"/>
    <mergeCell ref="X43:X44"/>
    <mergeCell ref="Y43:Y44"/>
    <mergeCell ref="AE44:AF44"/>
    <mergeCell ref="AG39:AI39"/>
    <mergeCell ref="AE40:AF40"/>
    <mergeCell ref="AG40:AI40"/>
    <mergeCell ref="AE41:AF41"/>
    <mergeCell ref="AG41:AI41"/>
    <mergeCell ref="AE39:AF39"/>
    <mergeCell ref="AG37:AI37"/>
    <mergeCell ref="AE38:AF38"/>
    <mergeCell ref="AG38:AI38"/>
    <mergeCell ref="V30:AB30"/>
    <mergeCell ref="AE30:AF30"/>
    <mergeCell ref="AG30:AI30"/>
    <mergeCell ref="V32:AB32"/>
    <mergeCell ref="AE32:AF32"/>
    <mergeCell ref="AG32:AI32"/>
    <mergeCell ref="V34:AB34"/>
    <mergeCell ref="AE34:AF34"/>
    <mergeCell ref="AG34:AI34"/>
    <mergeCell ref="V33:AB33"/>
    <mergeCell ref="AE33:AF33"/>
    <mergeCell ref="AG33:AI33"/>
    <mergeCell ref="V35:AB35"/>
    <mergeCell ref="AE35:AF35"/>
    <mergeCell ref="AG35:AI35"/>
    <mergeCell ref="AE37:AF37"/>
    <mergeCell ref="A29:A30"/>
    <mergeCell ref="B29:B30"/>
    <mergeCell ref="C29:C30"/>
    <mergeCell ref="D29:D30"/>
    <mergeCell ref="E29:E30"/>
    <mergeCell ref="K30:L30"/>
    <mergeCell ref="K24:L24"/>
    <mergeCell ref="M24:O24"/>
    <mergeCell ref="K26:L26"/>
    <mergeCell ref="K25:L25"/>
    <mergeCell ref="M25:O25"/>
    <mergeCell ref="X18:X22"/>
    <mergeCell ref="Y18:Y22"/>
    <mergeCell ref="AE20:AF20"/>
    <mergeCell ref="K23:L23"/>
    <mergeCell ref="M26:O26"/>
    <mergeCell ref="K27:L27"/>
    <mergeCell ref="M27:O27"/>
    <mergeCell ref="U18:U22"/>
    <mergeCell ref="V18:V22"/>
    <mergeCell ref="K18:L18"/>
    <mergeCell ref="W18:W22"/>
    <mergeCell ref="M23:O23"/>
    <mergeCell ref="M18:O18"/>
    <mergeCell ref="B12:B13"/>
    <mergeCell ref="C12:C13"/>
    <mergeCell ref="D12:D13"/>
    <mergeCell ref="E12:E13"/>
    <mergeCell ref="AE12:AF12"/>
    <mergeCell ref="AE14:AF14"/>
    <mergeCell ref="AG14:AI14"/>
    <mergeCell ref="B15:H15"/>
    <mergeCell ref="M15:O15"/>
    <mergeCell ref="AE15:AF15"/>
    <mergeCell ref="AG15:AI15"/>
    <mergeCell ref="B17:H17"/>
    <mergeCell ref="K17:L17"/>
    <mergeCell ref="M17:O17"/>
    <mergeCell ref="B18:H18"/>
    <mergeCell ref="B16:H16"/>
    <mergeCell ref="K16:L16"/>
    <mergeCell ref="M16:O16"/>
    <mergeCell ref="AE16:AF16"/>
    <mergeCell ref="O9:P9"/>
    <mergeCell ref="W9:AI9"/>
    <mergeCell ref="K10:L10"/>
    <mergeCell ref="O10:P10"/>
    <mergeCell ref="V10:AB10"/>
    <mergeCell ref="AE10:AF10"/>
    <mergeCell ref="AG10:AI10"/>
    <mergeCell ref="AG12:AI12"/>
    <mergeCell ref="K13:L13"/>
    <mergeCell ref="AE13:AF13"/>
    <mergeCell ref="AG13:AI13"/>
    <mergeCell ref="K11:L11"/>
    <mergeCell ref="O11:P11"/>
    <mergeCell ref="K15:L15"/>
    <mergeCell ref="K9:L9"/>
    <mergeCell ref="AG16:AI16"/>
    <mergeCell ref="AE7:AF7"/>
    <mergeCell ref="AG7:AI7"/>
    <mergeCell ref="K8:L8"/>
    <mergeCell ref="O8:P8"/>
    <mergeCell ref="V8:AB8"/>
    <mergeCell ref="AE8:AF8"/>
    <mergeCell ref="AG8:AI8"/>
    <mergeCell ref="A1:R1"/>
    <mergeCell ref="Y1:AC1"/>
    <mergeCell ref="A3:R3"/>
    <mergeCell ref="K7:L7"/>
    <mergeCell ref="O7:P7"/>
    <mergeCell ref="V7:AB7"/>
  </mergeCells>
  <phoneticPr fontId="0" type="noConversion"/>
  <printOptions horizontalCentered="1"/>
  <pageMargins left="0.31496062992125984" right="0.23622047244094491" top="0.59055118110236227" bottom="0.59055118110236227" header="0" footer="0"/>
  <pageSetup paperSize="9" scale="95" orientation="landscape" horizontalDpi="4294967293" verticalDpi="4294967293" r:id="rId1"/>
  <headerFooter alignWithMargins="0"/>
  <rowBreaks count="1" manualBreakCount="1">
    <brk id="24" max="16383" man="1"/>
  </rowBreaks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ปร.5 อาคารสำนักงาน</vt:lpstr>
      <vt:lpstr>ปร.4 อาคารสำนักงาน</vt:lpstr>
      <vt:lpstr>Sheet1</vt:lpstr>
      <vt:lpstr>หาค่า F</vt:lpstr>
      <vt:lpstr>'ปร.4 อาคารสำนักงาน'!Print_Area</vt:lpstr>
      <vt:lpstr>'ปร.4 อาคารสำนักงาน'!Print_Titles</vt:lpstr>
    </vt:vector>
  </TitlesOfParts>
  <Company>Yota &amp; Phung Mueng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1</dc:creator>
  <cp:lastModifiedBy>Corporate Edition</cp:lastModifiedBy>
  <cp:lastPrinted>2014-07-07T03:52:00Z</cp:lastPrinted>
  <dcterms:created xsi:type="dcterms:W3CDTF">1998-09-11T23:16:25Z</dcterms:created>
  <dcterms:modified xsi:type="dcterms:W3CDTF">2014-07-15T01:56:46Z</dcterms:modified>
</cp:coreProperties>
</file>